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 1 по 4" sheetId="1" r:id="rId1"/>
  </sheets>
  <definedNames>
    <definedName name="_xlnm.Print_Titles" localSheetId="0">'с 1 по 4'!$3:$7</definedName>
  </definedNames>
  <calcPr fullCalcOnLoad="1"/>
</workbook>
</file>

<file path=xl/sharedStrings.xml><?xml version="1.0" encoding="utf-8"?>
<sst xmlns="http://schemas.openxmlformats.org/spreadsheetml/2006/main" count="193" uniqueCount="81">
  <si>
    <t>Хлеб пшеничный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</si>
  <si>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</si>
  <si>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</si>
  <si>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</si>
  <si>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</si>
  <si>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</si>
  <si>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</si>
  <si>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</si>
  <si>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</si>
  <si>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</si>
  <si>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</si>
  <si>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Завтрак </t>
  </si>
  <si>
    <t xml:space="preserve">   Наименование бдюда</t>
  </si>
  <si>
    <t>№ рецептур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</si>
  <si>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</si>
  <si>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</si>
  <si>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</si>
  <si>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</si>
  <si>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</si>
  <si>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Рожки отварные</t>
  </si>
  <si>
    <t>Каша гречневая рассыпчатая</t>
  </si>
  <si>
    <t>Итого</t>
  </si>
  <si>
    <t>Рис отварной</t>
  </si>
  <si>
    <t>Омлет натуральный</t>
  </si>
  <si>
    <t>Картофельное пюре</t>
  </si>
  <si>
    <t xml:space="preserve">Компот плодово-ягодный </t>
  </si>
  <si>
    <t>Чай с сахаром</t>
  </si>
  <si>
    <t>Цена</t>
  </si>
  <si>
    <t xml:space="preserve">Щи из св.капусты с картофелем </t>
  </si>
  <si>
    <t>Компот из сухофруктов</t>
  </si>
  <si>
    <t>Рассольник "Ленинградский"</t>
  </si>
  <si>
    <t>Котлета мясная  с соусом</t>
  </si>
  <si>
    <t>Кофейный напиток на молоке</t>
  </si>
  <si>
    <t>Фрукт</t>
  </si>
  <si>
    <t>пр</t>
  </si>
  <si>
    <t>1.5</t>
  </si>
  <si>
    <t>1.6</t>
  </si>
  <si>
    <t>183</t>
  </si>
  <si>
    <t xml:space="preserve">Борщ с капустой , картофелем </t>
  </si>
  <si>
    <t>Итого за  10 дней:</t>
  </si>
  <si>
    <t xml:space="preserve">         Итого в среднем за день :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</si>
  <si>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</si>
  <si>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</si>
  <si>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</si>
  <si>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 10: пятница</t>
  </si>
  <si>
    <t>Чай с сахаром и лимоном</t>
  </si>
  <si>
    <t>Плов с мясом</t>
  </si>
  <si>
    <t>Картофель тушеный</t>
  </si>
  <si>
    <t>Каша молочная Дружба</t>
  </si>
  <si>
    <t xml:space="preserve">Жаркое по- домашнему с мясом </t>
  </si>
  <si>
    <t>неделя: 2               день6: понедельник</t>
  </si>
  <si>
    <t>Макароные изделия</t>
  </si>
  <si>
    <t>Котлета куриная  с соусом</t>
  </si>
  <si>
    <t>Фрукт Яблоко</t>
  </si>
  <si>
    <t>Напиток лимонный с чаем</t>
  </si>
  <si>
    <t>Каша молочная (гречневая или пшенная)</t>
  </si>
  <si>
    <t>Салат из свеклы с растительным маслом</t>
  </si>
  <si>
    <t>Сдоба обыкновенная/кондитерское изделия</t>
  </si>
  <si>
    <t>1 шт</t>
  </si>
  <si>
    <t>Нагеттцы куриные</t>
  </si>
  <si>
    <t>1 шт.</t>
  </si>
  <si>
    <t>Чай с лимоном/ Кофейный напиток</t>
  </si>
  <si>
    <t>Пельмени с маслом и зеленью с овощами порционно/ Блины с фруктовым соусом</t>
  </si>
  <si>
    <t>Кондитерское или хлебобулочное изделия</t>
  </si>
  <si>
    <t xml:space="preserve"> Кофейный напиток/Чай с лимоном</t>
  </si>
  <si>
    <t>Суп  с макаронными изделиями</t>
  </si>
  <si>
    <t>289</t>
  </si>
  <si>
    <t>Суп картофельный с рыбой / Суп  с макаронными изделиями</t>
  </si>
  <si>
    <t>1.1</t>
  </si>
  <si>
    <t>Сырники с  соусом  сладким / Запеканка рисовая с творогом с соусом сладким</t>
  </si>
  <si>
    <t xml:space="preserve">Бутерброт с сыром </t>
  </si>
  <si>
    <t xml:space="preserve">Фрикадельки  с соусом </t>
  </si>
  <si>
    <t>Блинчики/ Оладьи  с  фруктовым соусом или со сгущенкой</t>
  </si>
  <si>
    <t xml:space="preserve">Тефтели  с соусом </t>
  </si>
  <si>
    <t>Блинчики/ Оладьи  с  фруктовым соусом или со сгущенкой ( по 2 шт. на порцию)</t>
  </si>
  <si>
    <t xml:space="preserve">Суп картофельный с бобовыми  </t>
  </si>
  <si>
    <t xml:space="preserve">Гуляш из мяса  </t>
  </si>
  <si>
    <t xml:space="preserve">Бутерброт с ветчиной </t>
  </si>
  <si>
    <t xml:space="preserve">Суп картофельный с бобовыми </t>
  </si>
  <si>
    <t>Каша молочная  рисовая</t>
  </si>
  <si>
    <t>Примерное меню приготавляемых блюд  для детей с 1 по 4 класс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</si>
</sst>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&quot; &quot;???/???"/>
    <numFmt numFmtId="176" formatCode="[$-FC19]d\ mmmm\ yyyy\ &quot;г.&quot;"/>
    <numFmt numFmtId="177" formatCode="#&quot; &quot;?/2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00%"/>
    <numFmt numFmtId="185" formatCode="#,##0.00\ &quot;₽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PageLayoutView="0" workbookViewId="0" topLeftCell="A1">
      <pane xSplit="2" ySplit="8" topLeftCell="C9" activePane="bottomRight" state="frozen"/>
      <selection pane="topLeft" activeCell="N137" sqref="N137"/>
      <selection pane="topRight" activeCell="N137" sqref="N137"/>
      <selection pane="bottomLeft" activeCell="N137" sqref="N137"/>
      <selection pane="bottomRight" activeCell="B1" sqref="B1:G2"/>
    </sheetView>
  </sheetViews>
  <sheetFormatPr defaultColWidth="9.00390625" defaultRowHeight="12.75"/>
  <cols>
    <col min="1" max="1" width="10.00390625" style="41" customWidth="1"/>
    <col min="2" max="2" width="57.00390625" style="11" customWidth="1"/>
    <col min="3" max="3" width="9.625" style="53" customWidth="1"/>
    <col min="4" max="4" width="9.625" style="38" customWidth="1"/>
    <col min="5" max="5" width="10.25390625" style="11" customWidth="1"/>
    <col min="6" max="7" width="10.75390625" style="11" customWidth="1"/>
    <col min="8" max="8" width="11.875" style="11" customWidth="1"/>
    <col min="9" max="16384" width="9.125" style="11" customWidth="1"/>
  </cols>
  <sheetData>
    <row r="1" spans="2:8" ht="15" customHeight="1">
      <c r="B1" s="108" t="s">
        <v>80</v>
      </c>
      <c r="C1" s="108"/>
      <c r="D1" s="108"/>
      <c r="E1" s="108"/>
      <c r="F1" s="108"/>
      <c r="G1" s="108"/>
      <c r="H1" s="40"/>
    </row>
    <row r="2" spans="2:7" ht="15">
      <c r="B2" s="109"/>
      <c r="C2" s="109"/>
      <c r="D2" s="109"/>
      <c r="E2" s="109"/>
      <c r="F2" s="109"/>
      <c r="G2" s="109"/>
    </row>
    <row r="3" spans="1:8" ht="15.75" customHeight="1">
      <c r="A3" s="110" t="s">
        <v>13</v>
      </c>
      <c r="B3" s="113" t="s">
        <v>12</v>
      </c>
      <c r="C3" s="116" t="s">
        <v>5</v>
      </c>
      <c r="D3" s="119" t="s">
        <v>27</v>
      </c>
      <c r="E3" s="127" t="s">
        <v>6</v>
      </c>
      <c r="F3" s="128"/>
      <c r="G3" s="129"/>
      <c r="H3" s="122" t="s">
        <v>7</v>
      </c>
    </row>
    <row r="4" spans="1:8" ht="15.75" customHeight="1">
      <c r="A4" s="111"/>
      <c r="B4" s="114"/>
      <c r="C4" s="117"/>
      <c r="D4" s="120"/>
      <c r="E4" s="130"/>
      <c r="F4" s="131"/>
      <c r="G4" s="132"/>
      <c r="H4" s="123"/>
    </row>
    <row r="5" spans="1:8" ht="15" customHeight="1">
      <c r="A5" s="111"/>
      <c r="B5" s="114"/>
      <c r="C5" s="117"/>
      <c r="D5" s="120"/>
      <c r="E5" s="113" t="s">
        <v>1</v>
      </c>
      <c r="F5" s="113" t="s">
        <v>2</v>
      </c>
      <c r="G5" s="113" t="s">
        <v>3</v>
      </c>
      <c r="H5" s="123"/>
    </row>
    <row r="6" spans="1:8" ht="15" customHeight="1">
      <c r="A6" s="111"/>
      <c r="B6" s="114"/>
      <c r="C6" s="117"/>
      <c r="D6" s="120"/>
      <c r="E6" s="114"/>
      <c r="F6" s="114"/>
      <c r="G6" s="114"/>
      <c r="H6" s="123"/>
    </row>
    <row r="7" spans="1:8" ht="33" customHeight="1">
      <c r="A7" s="112"/>
      <c r="B7" s="115"/>
      <c r="C7" s="118"/>
      <c r="D7" s="121"/>
      <c r="E7" s="115"/>
      <c r="F7" s="115"/>
      <c r="G7" s="115"/>
      <c r="H7" s="124"/>
    </row>
    <row r="8" spans="1:8" ht="18.75" customHeight="1">
      <c r="A8" s="125" t="s">
        <v>14</v>
      </c>
      <c r="B8" s="126"/>
      <c r="C8" s="32"/>
      <c r="D8" s="31"/>
      <c r="E8" s="31"/>
      <c r="F8" s="31"/>
      <c r="G8" s="31"/>
      <c r="H8" s="31"/>
    </row>
    <row r="9" spans="1:8" ht="18" customHeight="1">
      <c r="A9" s="125" t="s">
        <v>9</v>
      </c>
      <c r="B9" s="126"/>
      <c r="C9" s="32"/>
      <c r="D9" s="37"/>
      <c r="E9" s="12"/>
      <c r="F9" s="12"/>
      <c r="G9" s="12"/>
      <c r="H9" s="12"/>
    </row>
    <row r="10" spans="1:8" ht="33" customHeight="1">
      <c r="A10" s="43">
        <v>258</v>
      </c>
      <c r="B10" s="28" t="s">
        <v>74</v>
      </c>
      <c r="C10" s="45">
        <v>150</v>
      </c>
      <c r="D10" s="4">
        <v>46.17</v>
      </c>
      <c r="E10" s="99">
        <v>11.75</v>
      </c>
      <c r="F10" s="17">
        <v>15.3</v>
      </c>
      <c r="G10" s="17">
        <v>42.16</v>
      </c>
      <c r="H10" s="17">
        <v>353.34</v>
      </c>
    </row>
    <row r="11" spans="1:8" ht="18" customHeight="1">
      <c r="A11" s="43">
        <v>300</v>
      </c>
      <c r="B11" s="26" t="s">
        <v>26</v>
      </c>
      <c r="C11" s="74">
        <v>200</v>
      </c>
      <c r="D11" s="26">
        <v>2.67</v>
      </c>
      <c r="E11" s="79">
        <v>0.1</v>
      </c>
      <c r="F11" s="4">
        <v>0</v>
      </c>
      <c r="G11" s="4">
        <v>20.2</v>
      </c>
      <c r="H11" s="4">
        <v>81.2</v>
      </c>
    </row>
    <row r="12" spans="1:8" ht="18" customHeight="1">
      <c r="A12" s="43" t="s">
        <v>34</v>
      </c>
      <c r="B12" s="4" t="s">
        <v>53</v>
      </c>
      <c r="C12" s="45">
        <v>150</v>
      </c>
      <c r="D12" s="4">
        <f>28.5-4.8+1.63</f>
        <v>25.33</v>
      </c>
      <c r="E12" s="99">
        <v>1.8225000000000005</v>
      </c>
      <c r="F12" s="17">
        <v>0.405</v>
      </c>
      <c r="G12" s="17">
        <v>4.6425</v>
      </c>
      <c r="H12" s="17">
        <v>29.51</v>
      </c>
    </row>
    <row r="13" spans="1:8" s="7" customFormat="1" ht="18" customHeight="1">
      <c r="A13" s="45"/>
      <c r="B13" s="9" t="s">
        <v>21</v>
      </c>
      <c r="C13" s="48">
        <v>500</v>
      </c>
      <c r="D13" s="33">
        <f>SUM(D10:D12)</f>
        <v>74.17</v>
      </c>
      <c r="E13" s="100">
        <v>13.6725</v>
      </c>
      <c r="F13" s="33">
        <v>15.705</v>
      </c>
      <c r="G13" s="33">
        <v>67.0025</v>
      </c>
      <c r="H13" s="33">
        <v>464.04999999999995</v>
      </c>
    </row>
    <row r="14" spans="1:8" ht="18" customHeight="1">
      <c r="A14" s="125" t="s">
        <v>10</v>
      </c>
      <c r="B14" s="126"/>
      <c r="C14" s="52"/>
      <c r="D14" s="34"/>
      <c r="E14" s="18"/>
      <c r="F14" s="18"/>
      <c r="G14" s="18"/>
      <c r="H14" s="18"/>
    </row>
    <row r="15" spans="1:8" ht="18" customHeight="1">
      <c r="A15" s="43">
        <v>56</v>
      </c>
      <c r="B15" s="20" t="s">
        <v>30</v>
      </c>
      <c r="C15" s="78">
        <v>230</v>
      </c>
      <c r="D15" s="21">
        <f>16+2.63</f>
        <v>18.63</v>
      </c>
      <c r="E15" s="27">
        <v>2.4</v>
      </c>
      <c r="F15" s="27">
        <v>8</v>
      </c>
      <c r="G15" s="27">
        <v>30.7</v>
      </c>
      <c r="H15" s="27">
        <v>204.4</v>
      </c>
    </row>
    <row r="16" spans="1:8" ht="18" customHeight="1">
      <c r="A16" s="43">
        <v>99</v>
      </c>
      <c r="B16" s="26" t="s">
        <v>31</v>
      </c>
      <c r="C16" s="74">
        <v>90</v>
      </c>
      <c r="D16" s="21">
        <v>32</v>
      </c>
      <c r="E16" s="14">
        <v>8</v>
      </c>
      <c r="F16" s="14">
        <v>8.2</v>
      </c>
      <c r="G16" s="14">
        <v>10.6</v>
      </c>
      <c r="H16" s="15">
        <v>148.2</v>
      </c>
    </row>
    <row r="17" spans="1:8" ht="18" customHeight="1">
      <c r="A17" s="46" t="s">
        <v>37</v>
      </c>
      <c r="B17" s="1" t="s">
        <v>20</v>
      </c>
      <c r="C17" s="71">
        <v>150</v>
      </c>
      <c r="D17" s="21">
        <v>12</v>
      </c>
      <c r="E17" s="14">
        <v>10.6</v>
      </c>
      <c r="F17" s="14">
        <v>6.8</v>
      </c>
      <c r="G17" s="14">
        <v>25.3</v>
      </c>
      <c r="H17" s="15">
        <v>204.8</v>
      </c>
    </row>
    <row r="18" spans="1:8" ht="18" customHeight="1">
      <c r="A18" s="43">
        <v>310</v>
      </c>
      <c r="B18" s="4" t="s">
        <v>29</v>
      </c>
      <c r="C18" s="45">
        <v>200</v>
      </c>
      <c r="D18" s="21">
        <v>8</v>
      </c>
      <c r="E18" s="22">
        <v>0.5</v>
      </c>
      <c r="F18" s="22">
        <v>0.1</v>
      </c>
      <c r="G18" s="22">
        <v>23.9</v>
      </c>
      <c r="H18" s="22">
        <v>98.5</v>
      </c>
    </row>
    <row r="19" spans="1:8" s="8" customFormat="1" ht="18" customHeight="1">
      <c r="A19" s="46" t="s">
        <v>36</v>
      </c>
      <c r="B19" s="4" t="s">
        <v>4</v>
      </c>
      <c r="C19" s="75">
        <v>30</v>
      </c>
      <c r="D19" s="21">
        <v>3.54</v>
      </c>
      <c r="E19" s="2">
        <v>1.98</v>
      </c>
      <c r="F19" s="50">
        <v>0.36</v>
      </c>
      <c r="G19" s="2">
        <v>10.02</v>
      </c>
      <c r="H19" s="2">
        <v>51.24</v>
      </c>
    </row>
    <row r="20" spans="1:8" s="8" customFormat="1" ht="18" customHeight="1">
      <c r="A20" s="45"/>
      <c r="B20" s="9" t="s">
        <v>21</v>
      </c>
      <c r="C20" s="48">
        <v>700</v>
      </c>
      <c r="D20" s="33">
        <f>SUM(D15:D19)</f>
        <v>74.17</v>
      </c>
      <c r="E20" s="33">
        <v>23.48</v>
      </c>
      <c r="F20" s="33">
        <v>23.46</v>
      </c>
      <c r="G20" s="33">
        <v>100.52</v>
      </c>
      <c r="H20" s="33">
        <v>707.1400000000001</v>
      </c>
    </row>
    <row r="21" spans="1:8" ht="18" customHeight="1">
      <c r="A21" s="45"/>
      <c r="B21" s="3" t="s">
        <v>8</v>
      </c>
      <c r="C21" s="48"/>
      <c r="D21" s="58"/>
      <c r="E21" s="33">
        <f>E13+E20</f>
        <v>37.1525</v>
      </c>
      <c r="F21" s="33">
        <f>F13+F20</f>
        <v>39.165</v>
      </c>
      <c r="G21" s="33">
        <f>G13+G20</f>
        <v>167.52249999999998</v>
      </c>
      <c r="H21" s="33">
        <f>H13+H20</f>
        <v>1171.19</v>
      </c>
    </row>
    <row r="22" spans="1:8" ht="18" customHeight="1">
      <c r="A22" s="63"/>
      <c r="B22" s="23"/>
      <c r="C22" s="64"/>
      <c r="D22" s="65"/>
      <c r="E22" s="66"/>
      <c r="F22" s="66"/>
      <c r="G22" s="66"/>
      <c r="H22" s="66"/>
    </row>
    <row r="23" spans="1:8" ht="18" customHeight="1">
      <c r="A23" s="127" t="s">
        <v>15</v>
      </c>
      <c r="B23" s="128"/>
      <c r="C23" s="51"/>
      <c r="D23" s="23"/>
      <c r="E23" s="23"/>
      <c r="F23" s="23"/>
      <c r="G23" s="23"/>
      <c r="H23" s="23"/>
    </row>
    <row r="24" spans="1:8" ht="18" customHeight="1">
      <c r="A24" s="130" t="s">
        <v>9</v>
      </c>
      <c r="B24" s="131"/>
      <c r="C24" s="42"/>
      <c r="D24" s="35"/>
      <c r="E24" s="24"/>
      <c r="F24" s="59"/>
      <c r="G24" s="24"/>
      <c r="H24" s="24"/>
    </row>
    <row r="25" spans="1:8" ht="18" customHeight="1">
      <c r="A25" s="43">
        <v>107</v>
      </c>
      <c r="B25" s="56" t="s">
        <v>73</v>
      </c>
      <c r="C25" s="74">
        <v>90</v>
      </c>
      <c r="D25" s="21">
        <v>28</v>
      </c>
      <c r="E25" s="22">
        <v>9.82</v>
      </c>
      <c r="F25" s="22">
        <v>10.04</v>
      </c>
      <c r="G25" s="22">
        <v>10.780000000000001</v>
      </c>
      <c r="H25" s="22">
        <v>172.76</v>
      </c>
    </row>
    <row r="26" spans="1:8" ht="18" customHeight="1">
      <c r="A26" s="43">
        <v>227</v>
      </c>
      <c r="B26" s="28" t="s">
        <v>19</v>
      </c>
      <c r="C26" s="80">
        <v>150</v>
      </c>
      <c r="D26" s="39">
        <v>17.5</v>
      </c>
      <c r="E26" s="17">
        <v>3.5</v>
      </c>
      <c r="F26" s="17">
        <v>5.4</v>
      </c>
      <c r="G26" s="17">
        <v>31</v>
      </c>
      <c r="H26" s="17">
        <v>186.6</v>
      </c>
    </row>
    <row r="27" spans="1:8" s="8" customFormat="1" ht="18" customHeight="1">
      <c r="A27" s="43">
        <v>307</v>
      </c>
      <c r="B27" s="26" t="s">
        <v>61</v>
      </c>
      <c r="C27" s="74">
        <v>200</v>
      </c>
      <c r="D27" s="21">
        <f>14.42-1.78</f>
        <v>12.64</v>
      </c>
      <c r="E27" s="4">
        <v>0.1</v>
      </c>
      <c r="F27" s="4">
        <v>0</v>
      </c>
      <c r="G27" s="4">
        <v>15.2</v>
      </c>
      <c r="H27" s="68">
        <v>61</v>
      </c>
    </row>
    <row r="28" spans="1:8" ht="18" customHeight="1">
      <c r="A28" s="46" t="s">
        <v>36</v>
      </c>
      <c r="B28" s="4" t="s">
        <v>0</v>
      </c>
      <c r="C28" s="81">
        <v>30</v>
      </c>
      <c r="D28" s="21">
        <v>2.4</v>
      </c>
      <c r="E28" s="2">
        <v>1.98</v>
      </c>
      <c r="F28" s="50">
        <v>0.36</v>
      </c>
      <c r="G28" s="2">
        <v>10.02</v>
      </c>
      <c r="H28" s="2">
        <v>51.24</v>
      </c>
    </row>
    <row r="29" spans="1:8" ht="18" customHeight="1">
      <c r="A29" s="46" t="s">
        <v>66</v>
      </c>
      <c r="B29" s="28" t="s">
        <v>63</v>
      </c>
      <c r="C29" s="82">
        <v>30</v>
      </c>
      <c r="D29" s="21">
        <f>11+2.63</f>
        <v>13.629999999999999</v>
      </c>
      <c r="E29" s="2">
        <v>2.34</v>
      </c>
      <c r="F29" s="50">
        <v>2.5500000000000003</v>
      </c>
      <c r="G29" s="2">
        <v>15.690000000000001</v>
      </c>
      <c r="H29" s="2">
        <v>96.3</v>
      </c>
    </row>
    <row r="30" spans="1:8" ht="18" customHeight="1">
      <c r="A30" s="44"/>
      <c r="B30" s="9" t="s">
        <v>21</v>
      </c>
      <c r="C30" s="48">
        <v>500</v>
      </c>
      <c r="D30" s="33">
        <f>SUM(D25:D29)</f>
        <v>74.17</v>
      </c>
      <c r="E30" s="33">
        <f>SUM(E25:E29)</f>
        <v>17.740000000000002</v>
      </c>
      <c r="F30" s="33">
        <f>SUM(F25:F29)</f>
        <v>18.349999999999998</v>
      </c>
      <c r="G30" s="33">
        <f>SUM(G25:G29)</f>
        <v>82.69</v>
      </c>
      <c r="H30" s="33">
        <f>SUM(H25:H29)</f>
        <v>567.9</v>
      </c>
    </row>
    <row r="31" spans="1:8" ht="18" customHeight="1">
      <c r="A31" s="125" t="s">
        <v>10</v>
      </c>
      <c r="B31" s="126"/>
      <c r="C31" s="52"/>
      <c r="D31" s="34"/>
      <c r="E31" s="18"/>
      <c r="F31" s="18"/>
      <c r="G31" s="18"/>
      <c r="H31" s="18"/>
    </row>
    <row r="32" spans="1:8" ht="18" customHeight="1">
      <c r="A32" s="43">
        <v>55</v>
      </c>
      <c r="B32" s="14" t="s">
        <v>28</v>
      </c>
      <c r="C32" s="83">
        <v>200</v>
      </c>
      <c r="D32" s="39">
        <v>15</v>
      </c>
      <c r="E32" s="19">
        <v>8.25</v>
      </c>
      <c r="F32" s="19">
        <v>9.7</v>
      </c>
      <c r="G32" s="19">
        <v>31.8</v>
      </c>
      <c r="H32" s="19">
        <v>247.5</v>
      </c>
    </row>
    <row r="33" spans="1:8" ht="18" customHeight="1">
      <c r="A33" s="43">
        <v>136</v>
      </c>
      <c r="B33" s="26" t="s">
        <v>46</v>
      </c>
      <c r="C33" s="74">
        <v>150</v>
      </c>
      <c r="D33" s="39">
        <f>32+2.15</f>
        <v>34.15</v>
      </c>
      <c r="E33" s="21">
        <v>8.5</v>
      </c>
      <c r="F33" s="21">
        <v>7.300000000000001</v>
      </c>
      <c r="G33" s="21">
        <v>8.9</v>
      </c>
      <c r="H33" s="21">
        <v>135.3</v>
      </c>
    </row>
    <row r="34" spans="1:8" ht="18" customHeight="1">
      <c r="A34" s="43">
        <v>146</v>
      </c>
      <c r="B34" s="76" t="s">
        <v>54</v>
      </c>
      <c r="C34" s="84">
        <v>200</v>
      </c>
      <c r="D34" s="39">
        <v>5.39</v>
      </c>
      <c r="E34" s="22">
        <v>4.1</v>
      </c>
      <c r="F34" s="22">
        <v>6.3</v>
      </c>
      <c r="G34" s="22">
        <v>26.7</v>
      </c>
      <c r="H34" s="22">
        <v>179.9</v>
      </c>
    </row>
    <row r="35" spans="1:8" ht="18" customHeight="1">
      <c r="A35" s="46" t="s">
        <v>35</v>
      </c>
      <c r="B35" s="4" t="s">
        <v>4</v>
      </c>
      <c r="C35" s="45">
        <v>30</v>
      </c>
      <c r="D35" s="39">
        <v>6</v>
      </c>
      <c r="E35" s="14">
        <v>0.99</v>
      </c>
      <c r="F35" s="14"/>
      <c r="G35" s="14">
        <v>22.94</v>
      </c>
      <c r="H35" s="14">
        <v>95.72</v>
      </c>
    </row>
    <row r="36" spans="1:8" s="8" customFormat="1" ht="18" customHeight="1">
      <c r="A36" s="46" t="s">
        <v>66</v>
      </c>
      <c r="B36" s="28" t="s">
        <v>63</v>
      </c>
      <c r="C36" s="75" t="s">
        <v>60</v>
      </c>
      <c r="D36" s="21">
        <f>11+2.63</f>
        <v>13.629999999999999</v>
      </c>
      <c r="E36" s="2">
        <v>2.34</v>
      </c>
      <c r="F36" s="50">
        <v>2.5500000000000003</v>
      </c>
      <c r="G36" s="2">
        <v>15.690000000000001</v>
      </c>
      <c r="H36" s="2">
        <v>96.3</v>
      </c>
    </row>
    <row r="37" spans="1:8" s="8" customFormat="1" ht="18" customHeight="1">
      <c r="A37" s="45"/>
      <c r="B37" s="9" t="s">
        <v>21</v>
      </c>
      <c r="C37" s="48">
        <v>700</v>
      </c>
      <c r="D37" s="70">
        <f>SUM(D32:D36)</f>
        <v>74.17</v>
      </c>
      <c r="E37" s="70">
        <f>SUM(E32:E36)</f>
        <v>24.18</v>
      </c>
      <c r="F37" s="70">
        <f>SUM(F32:F36)</f>
        <v>25.85</v>
      </c>
      <c r="G37" s="70">
        <f>SUM(G32:G36)</f>
        <v>106.03</v>
      </c>
      <c r="H37" s="70">
        <f>SUM(H32:H36)</f>
        <v>754.72</v>
      </c>
    </row>
    <row r="38" spans="1:8" ht="18" customHeight="1">
      <c r="A38" s="45"/>
      <c r="B38" s="3" t="s">
        <v>8</v>
      </c>
      <c r="C38" s="48"/>
      <c r="D38" s="33"/>
      <c r="E38" s="33">
        <f>E30+E37</f>
        <v>41.92</v>
      </c>
      <c r="F38" s="33">
        <f>F30+F37</f>
        <v>44.2</v>
      </c>
      <c r="G38" s="33">
        <f>G30+G37</f>
        <v>188.72</v>
      </c>
      <c r="H38" s="33">
        <f>H30+H37</f>
        <v>1322.62</v>
      </c>
    </row>
    <row r="39" spans="1:8" ht="30" customHeight="1">
      <c r="A39" s="128" t="s">
        <v>16</v>
      </c>
      <c r="B39" s="128"/>
      <c r="C39" s="51"/>
      <c r="D39" s="23"/>
      <c r="E39" s="23"/>
      <c r="F39" s="23"/>
      <c r="G39" s="23"/>
      <c r="H39" s="23"/>
    </row>
    <row r="40" spans="1:8" ht="15.75">
      <c r="A40" s="131" t="s">
        <v>11</v>
      </c>
      <c r="B40" s="131"/>
      <c r="C40" s="42"/>
      <c r="D40" s="34"/>
      <c r="E40" s="18"/>
      <c r="F40" s="18"/>
      <c r="G40" s="18"/>
      <c r="H40" s="18"/>
    </row>
    <row r="41" spans="1:8" ht="18" customHeight="1">
      <c r="A41" s="43">
        <v>208</v>
      </c>
      <c r="B41" s="79" t="s">
        <v>55</v>
      </c>
      <c r="C41" s="74">
        <v>250</v>
      </c>
      <c r="D41" s="39">
        <v>31</v>
      </c>
      <c r="E41" s="17">
        <v>8.271604938271606</v>
      </c>
      <c r="F41" s="17">
        <v>12.744938271604934</v>
      </c>
      <c r="G41" s="17">
        <v>40.24691358024691</v>
      </c>
      <c r="H41" s="67">
        <v>308.77777777777777</v>
      </c>
    </row>
    <row r="42" spans="1:8" ht="18" customHeight="1">
      <c r="A42" s="46" t="s">
        <v>35</v>
      </c>
      <c r="B42" s="79" t="s">
        <v>70</v>
      </c>
      <c r="C42" s="80">
        <v>50</v>
      </c>
      <c r="D42" s="21">
        <f>25.94+1.63</f>
        <v>27.57</v>
      </c>
      <c r="E42" s="4">
        <v>2.37</v>
      </c>
      <c r="F42" s="4">
        <v>0.3</v>
      </c>
      <c r="G42" s="4">
        <v>14.49</v>
      </c>
      <c r="H42" s="4">
        <v>70.14</v>
      </c>
    </row>
    <row r="43" spans="1:8" ht="18" customHeight="1">
      <c r="A43" s="43">
        <v>304</v>
      </c>
      <c r="B43" s="26" t="s">
        <v>64</v>
      </c>
      <c r="C43" s="74">
        <v>200</v>
      </c>
      <c r="D43" s="39">
        <f>17.54-1.94</f>
        <v>15.6</v>
      </c>
      <c r="E43" s="4">
        <v>2.9</v>
      </c>
      <c r="F43" s="4">
        <v>2.8</v>
      </c>
      <c r="G43" s="4">
        <v>14.9</v>
      </c>
      <c r="H43" s="4">
        <v>94</v>
      </c>
    </row>
    <row r="44" spans="1:8" ht="18" customHeight="1">
      <c r="A44" s="45"/>
      <c r="B44" s="9" t="s">
        <v>21</v>
      </c>
      <c r="C44" s="48">
        <v>500</v>
      </c>
      <c r="D44" s="33">
        <f>SUM(D41:D43)</f>
        <v>74.17</v>
      </c>
      <c r="E44" s="5">
        <v>13.541604938271606</v>
      </c>
      <c r="F44" s="5">
        <v>15.844938271604935</v>
      </c>
      <c r="G44" s="5">
        <v>69.63691358024691</v>
      </c>
      <c r="H44" s="5">
        <v>472.91777777777776</v>
      </c>
    </row>
    <row r="45" spans="1:8" ht="18" customHeight="1">
      <c r="A45" s="125" t="s">
        <v>10</v>
      </c>
      <c r="B45" s="126"/>
      <c r="C45" s="52"/>
      <c r="D45" s="34"/>
      <c r="E45" s="18"/>
      <c r="F45" s="18"/>
      <c r="G45" s="18"/>
      <c r="H45" s="18"/>
    </row>
    <row r="46" spans="1:8" ht="18" customHeight="1">
      <c r="A46" s="71">
        <v>25</v>
      </c>
      <c r="B46" s="102" t="s">
        <v>56</v>
      </c>
      <c r="C46" s="71">
        <v>60</v>
      </c>
      <c r="D46" s="101">
        <v>5.22</v>
      </c>
      <c r="E46" s="1">
        <v>1</v>
      </c>
      <c r="F46" s="1">
        <v>4.8</v>
      </c>
      <c r="G46" s="1">
        <v>5</v>
      </c>
      <c r="H46" s="1">
        <v>69</v>
      </c>
    </row>
    <row r="47" spans="1:8" ht="18" customHeight="1">
      <c r="A47" s="43">
        <v>62</v>
      </c>
      <c r="B47" s="20" t="s">
        <v>75</v>
      </c>
      <c r="C47" s="83">
        <v>250</v>
      </c>
      <c r="D47" s="21">
        <v>20</v>
      </c>
      <c r="E47" s="16">
        <v>5.8</v>
      </c>
      <c r="F47" s="16">
        <v>4.3</v>
      </c>
      <c r="G47" s="16">
        <v>27.8</v>
      </c>
      <c r="H47" s="4">
        <v>173.1</v>
      </c>
    </row>
    <row r="48" spans="1:8" ht="32.25" customHeight="1">
      <c r="A48" s="43">
        <v>391</v>
      </c>
      <c r="B48" s="28" t="s">
        <v>62</v>
      </c>
      <c r="C48" s="74">
        <v>150</v>
      </c>
      <c r="D48" s="21">
        <f>39.32-1.72-4+2.63</f>
        <v>36.230000000000004</v>
      </c>
      <c r="E48" s="30">
        <v>15.129999999999999</v>
      </c>
      <c r="F48" s="30">
        <v>18.97</v>
      </c>
      <c r="G48" s="30">
        <v>45.513333333333335</v>
      </c>
      <c r="H48" s="30">
        <v>413.29999999999995</v>
      </c>
    </row>
    <row r="49" spans="1:8" s="8" customFormat="1" ht="18" customHeight="1">
      <c r="A49" s="43">
        <v>310</v>
      </c>
      <c r="B49" s="4" t="s">
        <v>29</v>
      </c>
      <c r="C49" s="45">
        <v>200</v>
      </c>
      <c r="D49" s="21">
        <v>8</v>
      </c>
      <c r="E49" s="22">
        <v>0.5</v>
      </c>
      <c r="F49" s="22">
        <v>0.1</v>
      </c>
      <c r="G49" s="22">
        <v>23.9</v>
      </c>
      <c r="H49" s="22">
        <v>98.5</v>
      </c>
    </row>
    <row r="50" spans="1:8" s="8" customFormat="1" ht="18" customHeight="1">
      <c r="A50" s="46" t="s">
        <v>36</v>
      </c>
      <c r="B50" s="4" t="s">
        <v>4</v>
      </c>
      <c r="C50" s="45">
        <v>40</v>
      </c>
      <c r="D50" s="39">
        <v>4.720000000000001</v>
      </c>
      <c r="E50" s="2">
        <v>1.98</v>
      </c>
      <c r="F50" s="50">
        <v>0.36</v>
      </c>
      <c r="G50" s="2">
        <v>10.02</v>
      </c>
      <c r="H50" s="2">
        <v>51.24</v>
      </c>
    </row>
    <row r="51" spans="1:8" ht="18" customHeight="1">
      <c r="A51" s="45"/>
      <c r="B51" s="9" t="s">
        <v>21</v>
      </c>
      <c r="C51" s="48">
        <v>700</v>
      </c>
      <c r="D51" s="33">
        <f>SUM(D46:D50)</f>
        <v>74.17</v>
      </c>
      <c r="E51" s="5">
        <v>23.11</v>
      </c>
      <c r="F51" s="5">
        <v>23.73</v>
      </c>
      <c r="G51" s="5">
        <v>100.53333333333333</v>
      </c>
      <c r="H51" s="5">
        <v>707.64</v>
      </c>
    </row>
    <row r="52" spans="1:8" ht="18" customHeight="1">
      <c r="A52" s="45"/>
      <c r="B52" s="3" t="s">
        <v>8</v>
      </c>
      <c r="C52" s="48"/>
      <c r="D52" s="62"/>
      <c r="E52" s="62">
        <v>36.6516049382716</v>
      </c>
      <c r="F52" s="62">
        <v>39.574938271604935</v>
      </c>
      <c r="G52" s="62">
        <v>170.17024691358023</v>
      </c>
      <c r="H52" s="62">
        <v>1180.5577777777778</v>
      </c>
    </row>
    <row r="53" spans="1:8" ht="18" customHeight="1">
      <c r="A53" s="127" t="s">
        <v>17</v>
      </c>
      <c r="B53" s="128"/>
      <c r="C53" s="51"/>
      <c r="D53" s="23"/>
      <c r="E53" s="18"/>
      <c r="F53" s="18"/>
      <c r="G53" s="18"/>
      <c r="H53" s="23"/>
    </row>
    <row r="54" spans="1:8" ht="18" customHeight="1">
      <c r="A54" s="131" t="s">
        <v>11</v>
      </c>
      <c r="B54" s="131"/>
      <c r="C54" s="42"/>
      <c r="D54" s="34"/>
      <c r="E54" s="10"/>
      <c r="F54" s="18"/>
      <c r="G54" s="10"/>
      <c r="H54" s="18"/>
    </row>
    <row r="55" spans="1:8" ht="18" customHeight="1">
      <c r="A55" s="43">
        <v>234</v>
      </c>
      <c r="B55" s="2" t="s">
        <v>23</v>
      </c>
      <c r="C55" s="85">
        <v>105</v>
      </c>
      <c r="D55" s="21">
        <v>49.97</v>
      </c>
      <c r="E55" s="16">
        <v>11.73</v>
      </c>
      <c r="F55" s="16">
        <v>15.486666666666698</v>
      </c>
      <c r="G55" s="16">
        <v>21.73</v>
      </c>
      <c r="H55" s="16">
        <v>273.22</v>
      </c>
    </row>
    <row r="56" spans="1:8" s="8" customFormat="1" ht="18" customHeight="1">
      <c r="A56" s="43">
        <v>300</v>
      </c>
      <c r="B56" s="26" t="s">
        <v>26</v>
      </c>
      <c r="C56" s="74">
        <v>200</v>
      </c>
      <c r="D56" s="21">
        <v>2.5</v>
      </c>
      <c r="E56" s="4">
        <v>0.1</v>
      </c>
      <c r="F56" s="4">
        <v>0</v>
      </c>
      <c r="G56" s="4">
        <v>20.2</v>
      </c>
      <c r="H56" s="4">
        <v>81.2</v>
      </c>
    </row>
    <row r="57" spans="1:8" ht="18" customHeight="1">
      <c r="A57" s="46" t="s">
        <v>66</v>
      </c>
      <c r="B57" s="28" t="s">
        <v>63</v>
      </c>
      <c r="C57" s="83" t="s">
        <v>58</v>
      </c>
      <c r="D57" s="21">
        <f>11+2.63</f>
        <v>13.629999999999999</v>
      </c>
      <c r="E57" s="2">
        <v>2.34</v>
      </c>
      <c r="F57" s="50">
        <v>2.5500000000000003</v>
      </c>
      <c r="G57" s="2">
        <v>15.690000000000001</v>
      </c>
      <c r="H57" s="2">
        <v>96.3</v>
      </c>
    </row>
    <row r="58" spans="1:8" ht="18" customHeight="1">
      <c r="A58" s="46" t="s">
        <v>35</v>
      </c>
      <c r="B58" s="4" t="s">
        <v>33</v>
      </c>
      <c r="C58" s="45">
        <v>40</v>
      </c>
      <c r="D58" s="21">
        <f>7.9+0.17</f>
        <v>8.07</v>
      </c>
      <c r="E58" s="4">
        <v>2.37</v>
      </c>
      <c r="F58" s="4">
        <v>0.3</v>
      </c>
      <c r="G58" s="4">
        <v>21.5</v>
      </c>
      <c r="H58" s="4">
        <v>98.18</v>
      </c>
    </row>
    <row r="59" spans="1:8" ht="18" customHeight="1">
      <c r="A59" s="45"/>
      <c r="B59" s="9" t="s">
        <v>21</v>
      </c>
      <c r="C59" s="48">
        <v>500</v>
      </c>
      <c r="D59" s="33">
        <f>SUM(D55:D58)</f>
        <v>74.16999999999999</v>
      </c>
      <c r="E59" s="5">
        <v>13.231923076923078</v>
      </c>
      <c r="F59" s="5">
        <v>15.79820512820516</v>
      </c>
      <c r="G59" s="5">
        <v>45.50115384615385</v>
      </c>
      <c r="H59" s="5">
        <v>377.12</v>
      </c>
    </row>
    <row r="60" spans="1:8" ht="18" customHeight="1">
      <c r="A60" s="125" t="s">
        <v>10</v>
      </c>
      <c r="B60" s="126"/>
      <c r="C60" s="52"/>
      <c r="D60" s="34"/>
      <c r="E60" s="18"/>
      <c r="F60" s="18"/>
      <c r="G60" s="18"/>
      <c r="H60" s="18"/>
    </row>
    <row r="61" spans="1:8" ht="15.75">
      <c r="A61" s="55">
        <v>65</v>
      </c>
      <c r="B61" s="1" t="s">
        <v>65</v>
      </c>
      <c r="C61" s="71">
        <v>250</v>
      </c>
      <c r="D61" s="21">
        <v>14.66</v>
      </c>
      <c r="E61" s="13">
        <v>7.3</v>
      </c>
      <c r="F61" s="13">
        <v>7.4</v>
      </c>
      <c r="G61" s="13">
        <v>30.8</v>
      </c>
      <c r="H61" s="13">
        <v>219</v>
      </c>
    </row>
    <row r="62" spans="1:8" s="8" customFormat="1" ht="18" customHeight="1">
      <c r="A62" s="55">
        <v>259</v>
      </c>
      <c r="B62" s="26" t="s">
        <v>49</v>
      </c>
      <c r="C62" s="74">
        <v>190</v>
      </c>
      <c r="D62" s="21">
        <f>38-0.25-0.8</f>
        <v>36.95</v>
      </c>
      <c r="E62" s="57">
        <v>13.120000000000001</v>
      </c>
      <c r="F62" s="57">
        <v>15.64</v>
      </c>
      <c r="G62" s="57">
        <v>29.87</v>
      </c>
      <c r="H62" s="57">
        <v>312.72</v>
      </c>
    </row>
    <row r="63" spans="1:8" s="8" customFormat="1" ht="18" customHeight="1">
      <c r="A63" s="55">
        <v>319</v>
      </c>
      <c r="B63" s="13" t="s">
        <v>54</v>
      </c>
      <c r="C63" s="43">
        <v>200</v>
      </c>
      <c r="D63" s="21">
        <v>5.39</v>
      </c>
      <c r="E63" s="22">
        <v>0.7</v>
      </c>
      <c r="F63" s="22">
        <v>0.3</v>
      </c>
      <c r="G63" s="22">
        <v>29</v>
      </c>
      <c r="H63" s="13">
        <v>121.5</v>
      </c>
    </row>
    <row r="64" spans="1:8" ht="18" customHeight="1">
      <c r="A64" s="46" t="s">
        <v>66</v>
      </c>
      <c r="B64" s="28" t="s">
        <v>63</v>
      </c>
      <c r="C64" s="45">
        <v>30</v>
      </c>
      <c r="D64" s="21">
        <f>11+2.63</f>
        <v>13.629999999999999</v>
      </c>
      <c r="E64" s="2">
        <v>2.34</v>
      </c>
      <c r="F64" s="50">
        <v>2.5500000000000003</v>
      </c>
      <c r="G64" s="2">
        <v>15.690000000000001</v>
      </c>
      <c r="H64" s="2">
        <v>96.3</v>
      </c>
    </row>
    <row r="65" spans="1:8" ht="18" customHeight="1">
      <c r="A65" s="46" t="s">
        <v>36</v>
      </c>
      <c r="B65" s="4" t="s">
        <v>4</v>
      </c>
      <c r="C65" s="45">
        <v>30</v>
      </c>
      <c r="D65" s="21">
        <v>3.54</v>
      </c>
      <c r="E65" s="2">
        <v>1.98</v>
      </c>
      <c r="F65" s="50">
        <v>0.36</v>
      </c>
      <c r="G65" s="2">
        <v>10.02</v>
      </c>
      <c r="H65" s="2">
        <v>51.24</v>
      </c>
    </row>
    <row r="66" spans="1:8" ht="18" customHeight="1">
      <c r="A66" s="45"/>
      <c r="B66" s="86" t="s">
        <v>21</v>
      </c>
      <c r="C66" s="87">
        <v>700</v>
      </c>
      <c r="D66" s="88">
        <f>SUM(D61:D65)</f>
        <v>74.17</v>
      </c>
      <c r="E66" s="5">
        <v>23.1</v>
      </c>
      <c r="F66" s="5">
        <v>23.7</v>
      </c>
      <c r="G66" s="5">
        <v>99.69</v>
      </c>
      <c r="H66" s="5">
        <v>704.46</v>
      </c>
    </row>
    <row r="67" spans="1:8" ht="18" customHeight="1">
      <c r="A67" s="45"/>
      <c r="B67" s="3" t="s">
        <v>8</v>
      </c>
      <c r="C67" s="48"/>
      <c r="D67" s="58"/>
      <c r="E67" s="6">
        <v>36.331923076923076</v>
      </c>
      <c r="F67" s="6">
        <v>39.49820512820516</v>
      </c>
      <c r="G67" s="6">
        <v>145.19115384615384</v>
      </c>
      <c r="H67" s="6">
        <v>1081.58</v>
      </c>
    </row>
    <row r="68" spans="1:8" ht="18" customHeight="1">
      <c r="A68" s="127" t="s">
        <v>18</v>
      </c>
      <c r="B68" s="128"/>
      <c r="C68" s="51"/>
      <c r="D68" s="23"/>
      <c r="E68" s="23"/>
      <c r="F68" s="23"/>
      <c r="G68" s="23"/>
      <c r="H68" s="23"/>
    </row>
    <row r="69" spans="1:8" ht="18" customHeight="1">
      <c r="A69" s="131" t="s">
        <v>11</v>
      </c>
      <c r="B69" s="131"/>
      <c r="C69" s="42"/>
      <c r="D69" s="34"/>
      <c r="E69" s="18"/>
      <c r="F69" s="10"/>
      <c r="G69" s="10"/>
      <c r="H69" s="18"/>
    </row>
    <row r="70" spans="1:8" ht="18" customHeight="1">
      <c r="A70" s="55">
        <v>96</v>
      </c>
      <c r="B70" s="1" t="s">
        <v>76</v>
      </c>
      <c r="C70" s="71">
        <v>50</v>
      </c>
      <c r="D70" s="89">
        <f>32.45+2.63</f>
        <v>35.080000000000005</v>
      </c>
      <c r="E70" s="16">
        <v>7.02</v>
      </c>
      <c r="F70" s="16">
        <v>7.340000000000001</v>
      </c>
      <c r="G70" s="16">
        <v>7.1</v>
      </c>
      <c r="H70" s="16">
        <v>122.54</v>
      </c>
    </row>
    <row r="71" spans="1:8" ht="18" customHeight="1">
      <c r="A71" s="77" t="s">
        <v>37</v>
      </c>
      <c r="B71" s="4" t="s">
        <v>22</v>
      </c>
      <c r="C71" s="45">
        <v>150</v>
      </c>
      <c r="D71" s="90">
        <v>12</v>
      </c>
      <c r="E71" s="14">
        <v>5.720000000000001</v>
      </c>
      <c r="F71" s="14">
        <v>8.16</v>
      </c>
      <c r="G71" s="14">
        <v>30.36</v>
      </c>
      <c r="H71" s="15">
        <v>217.76</v>
      </c>
    </row>
    <row r="72" spans="1:8" ht="18" customHeight="1">
      <c r="A72" s="55">
        <v>307</v>
      </c>
      <c r="B72" s="26" t="s">
        <v>45</v>
      </c>
      <c r="C72" s="74">
        <v>200</v>
      </c>
      <c r="D72" s="89">
        <v>3.4</v>
      </c>
      <c r="E72" s="4">
        <v>0.1</v>
      </c>
      <c r="F72" s="4">
        <v>0</v>
      </c>
      <c r="G72" s="4">
        <v>15.2</v>
      </c>
      <c r="H72" s="68">
        <v>61</v>
      </c>
    </row>
    <row r="73" spans="1:8" ht="18" customHeight="1">
      <c r="A73" s="46" t="s">
        <v>66</v>
      </c>
      <c r="B73" s="28" t="s">
        <v>63</v>
      </c>
      <c r="C73" s="45" t="s">
        <v>60</v>
      </c>
      <c r="D73" s="21">
        <f>11+9.15</f>
        <v>20.15</v>
      </c>
      <c r="E73" s="2">
        <v>2.34</v>
      </c>
      <c r="F73" s="50">
        <v>2.5500000000000003</v>
      </c>
      <c r="G73" s="2">
        <v>15.690000000000001</v>
      </c>
      <c r="H73" s="2">
        <v>96.3</v>
      </c>
    </row>
    <row r="74" spans="1:8" ht="18" customHeight="1">
      <c r="A74" s="46" t="s">
        <v>35</v>
      </c>
      <c r="B74" s="4" t="s">
        <v>0</v>
      </c>
      <c r="C74" s="45">
        <v>30</v>
      </c>
      <c r="D74" s="21">
        <v>3.54</v>
      </c>
      <c r="E74" s="2">
        <v>1.98</v>
      </c>
      <c r="F74" s="50">
        <v>0.36</v>
      </c>
      <c r="G74" s="2">
        <v>10.02</v>
      </c>
      <c r="H74" s="2">
        <v>51.24</v>
      </c>
    </row>
    <row r="75" spans="1:8" ht="18" customHeight="1">
      <c r="A75" s="45"/>
      <c r="B75" s="9" t="s">
        <v>21</v>
      </c>
      <c r="C75" s="48">
        <v>500</v>
      </c>
      <c r="D75" s="33">
        <f>SUM(D70:D74)</f>
        <v>74.17</v>
      </c>
      <c r="E75" s="33">
        <v>15.21</v>
      </c>
      <c r="F75" s="33">
        <v>15.8</v>
      </c>
      <c r="G75" s="33">
        <v>67.14999999999999</v>
      </c>
      <c r="H75" s="33">
        <v>471.44</v>
      </c>
    </row>
    <row r="76" spans="1:8" ht="18" customHeight="1">
      <c r="A76" s="125" t="s">
        <v>10</v>
      </c>
      <c r="B76" s="126"/>
      <c r="C76" s="52"/>
      <c r="D76" s="34"/>
      <c r="E76" s="18"/>
      <c r="F76" s="18"/>
      <c r="G76" s="18"/>
      <c r="H76" s="18"/>
    </row>
    <row r="77" spans="1:8" ht="18" customHeight="1">
      <c r="A77" s="55">
        <v>58</v>
      </c>
      <c r="B77" s="25" t="s">
        <v>38</v>
      </c>
      <c r="C77" s="80">
        <v>220</v>
      </c>
      <c r="D77" s="39">
        <f>17.5+2.63</f>
        <v>20.13</v>
      </c>
      <c r="E77" s="14">
        <v>6.58</v>
      </c>
      <c r="F77" s="14">
        <v>7.2</v>
      </c>
      <c r="G77" s="14">
        <v>29.8</v>
      </c>
      <c r="H77" s="14">
        <v>210.32</v>
      </c>
    </row>
    <row r="78" spans="1:8" ht="18" customHeight="1">
      <c r="A78" s="55">
        <v>110</v>
      </c>
      <c r="B78" s="56" t="s">
        <v>71</v>
      </c>
      <c r="C78" s="74">
        <v>90</v>
      </c>
      <c r="D78" s="36">
        <v>30.5</v>
      </c>
      <c r="E78" s="30">
        <v>6.9</v>
      </c>
      <c r="F78" s="30">
        <v>10.1</v>
      </c>
      <c r="G78" s="30">
        <v>8.7</v>
      </c>
      <c r="H78" s="30">
        <v>153.3</v>
      </c>
    </row>
    <row r="79" spans="1:8" s="8" customFormat="1" ht="18" customHeight="1">
      <c r="A79" s="55">
        <v>227</v>
      </c>
      <c r="B79" s="56" t="s">
        <v>51</v>
      </c>
      <c r="C79" s="74">
        <v>150</v>
      </c>
      <c r="D79" s="36">
        <v>12</v>
      </c>
      <c r="E79" s="30">
        <v>6.66666666666667</v>
      </c>
      <c r="F79" s="30">
        <v>5.866666666666667</v>
      </c>
      <c r="G79" s="30">
        <v>25.3333333333333</v>
      </c>
      <c r="H79" s="30">
        <v>180.8</v>
      </c>
    </row>
    <row r="80" spans="1:8" s="8" customFormat="1" ht="18" customHeight="1">
      <c r="A80" s="43">
        <v>310</v>
      </c>
      <c r="B80" s="4" t="s">
        <v>29</v>
      </c>
      <c r="C80" s="45">
        <v>200</v>
      </c>
      <c r="D80" s="21">
        <v>8</v>
      </c>
      <c r="E80" s="22">
        <v>0.5</v>
      </c>
      <c r="F80" s="22">
        <v>0.1</v>
      </c>
      <c r="G80" s="22">
        <v>23.9</v>
      </c>
      <c r="H80" s="22">
        <v>98.5</v>
      </c>
    </row>
    <row r="81" spans="1:8" ht="18" customHeight="1">
      <c r="A81" s="77" t="s">
        <v>36</v>
      </c>
      <c r="B81" s="4" t="s">
        <v>4</v>
      </c>
      <c r="C81" s="45">
        <v>40</v>
      </c>
      <c r="D81" s="39">
        <v>3.54</v>
      </c>
      <c r="E81" s="2">
        <v>1.98</v>
      </c>
      <c r="F81" s="50">
        <v>0.36</v>
      </c>
      <c r="G81" s="2">
        <v>10.02</v>
      </c>
      <c r="H81" s="2">
        <v>51.24</v>
      </c>
    </row>
    <row r="82" spans="1:8" ht="18" customHeight="1">
      <c r="A82" s="43"/>
      <c r="B82" s="86" t="s">
        <v>21</v>
      </c>
      <c r="C82" s="87">
        <v>700</v>
      </c>
      <c r="D82" s="33">
        <f>SUM(D77:D81)</f>
        <v>74.17</v>
      </c>
      <c r="E82" s="5">
        <v>22.29666666666667</v>
      </c>
      <c r="F82" s="5">
        <v>23.566666666666666</v>
      </c>
      <c r="G82" s="5">
        <v>97.9533333333333</v>
      </c>
      <c r="H82" s="5">
        <v>693.1000000000001</v>
      </c>
    </row>
    <row r="83" spans="1:8" ht="18" customHeight="1">
      <c r="A83" s="45"/>
      <c r="B83" s="3" t="s">
        <v>8</v>
      </c>
      <c r="C83" s="48"/>
      <c r="D83" s="33"/>
      <c r="E83" s="6">
        <v>37.506666666666675</v>
      </c>
      <c r="F83" s="6">
        <v>39.36666666666667</v>
      </c>
      <c r="G83" s="6">
        <v>165.1033333333333</v>
      </c>
      <c r="H83" s="6">
        <v>1164.5400000000002</v>
      </c>
    </row>
    <row r="84" spans="1:8" ht="18" customHeight="1">
      <c r="A84" s="127" t="s">
        <v>50</v>
      </c>
      <c r="B84" s="128"/>
      <c r="C84" s="51"/>
      <c r="D84" s="23"/>
      <c r="E84" s="23"/>
      <c r="F84" s="23"/>
      <c r="G84" s="23"/>
      <c r="H84" s="23"/>
    </row>
    <row r="85" spans="1:8" ht="18" customHeight="1">
      <c r="A85" s="131" t="s">
        <v>11</v>
      </c>
      <c r="B85" s="131"/>
      <c r="C85" s="42"/>
      <c r="D85" s="34"/>
      <c r="E85" s="18"/>
      <c r="F85" s="18"/>
      <c r="G85" s="18"/>
      <c r="H85" s="18"/>
    </row>
    <row r="86" spans="1:8" ht="18" customHeight="1">
      <c r="A86" s="43">
        <v>208</v>
      </c>
      <c r="B86" s="4" t="s">
        <v>48</v>
      </c>
      <c r="C86" s="49">
        <v>250</v>
      </c>
      <c r="D86" s="39">
        <f>30-0.94</f>
        <v>29.06</v>
      </c>
      <c r="E86" s="17">
        <v>10.13160493827161</v>
      </c>
      <c r="F86" s="17">
        <v>12.744938271604934</v>
      </c>
      <c r="G86" s="17">
        <v>37.606913580246896</v>
      </c>
      <c r="H86" s="67">
        <v>305.66</v>
      </c>
    </row>
    <row r="87" spans="1:8" ht="18" customHeight="1">
      <c r="A87" s="43">
        <v>304</v>
      </c>
      <c r="B87" s="2" t="s">
        <v>32</v>
      </c>
      <c r="C87" s="49">
        <v>200</v>
      </c>
      <c r="D87" s="39">
        <v>17.54</v>
      </c>
      <c r="E87" s="4">
        <v>2.9</v>
      </c>
      <c r="F87" s="4">
        <v>2.8</v>
      </c>
      <c r="G87" s="4">
        <v>14.9</v>
      </c>
      <c r="H87" s="4">
        <v>94</v>
      </c>
    </row>
    <row r="88" spans="1:8" ht="15.75">
      <c r="A88" s="46" t="s">
        <v>35</v>
      </c>
      <c r="B88" s="4" t="s">
        <v>70</v>
      </c>
      <c r="C88" s="49">
        <v>50</v>
      </c>
      <c r="D88" s="21">
        <f>25.94+1.63</f>
        <v>27.57</v>
      </c>
      <c r="E88" s="4">
        <v>2.37</v>
      </c>
      <c r="F88" s="4">
        <v>0.3</v>
      </c>
      <c r="G88" s="4">
        <v>14.49</v>
      </c>
      <c r="H88" s="4">
        <v>70.14</v>
      </c>
    </row>
    <row r="89" spans="1:8" ht="18" customHeight="1">
      <c r="A89" s="43"/>
      <c r="B89" s="9" t="s">
        <v>21</v>
      </c>
      <c r="C89" s="48">
        <v>500</v>
      </c>
      <c r="D89" s="33">
        <f>SUM(D86:D88)</f>
        <v>74.16999999999999</v>
      </c>
      <c r="E89" s="33">
        <v>15.40160493827161</v>
      </c>
      <c r="F89" s="33">
        <v>15.844938271604935</v>
      </c>
      <c r="G89" s="33">
        <v>66.9969135802469</v>
      </c>
      <c r="H89" s="33">
        <v>469.8</v>
      </c>
    </row>
    <row r="90" spans="1:8" ht="18" customHeight="1">
      <c r="A90" s="125" t="s">
        <v>10</v>
      </c>
      <c r="B90" s="126"/>
      <c r="C90" s="32"/>
      <c r="D90" s="34"/>
      <c r="E90" s="18"/>
      <c r="F90" s="18"/>
      <c r="G90" s="18"/>
      <c r="H90" s="18"/>
    </row>
    <row r="91" spans="1:8" ht="31.5">
      <c r="A91" s="43">
        <v>122</v>
      </c>
      <c r="B91" s="106" t="s">
        <v>67</v>
      </c>
      <c r="C91" s="91">
        <v>250</v>
      </c>
      <c r="D91" s="103">
        <f>15.65+2.63</f>
        <v>18.28</v>
      </c>
      <c r="E91" s="107">
        <v>6.6499999999999995</v>
      </c>
      <c r="F91" s="107">
        <v>6.869999999999999</v>
      </c>
      <c r="G91" s="107">
        <v>44.8</v>
      </c>
      <c r="H91" s="72">
        <v>267.63</v>
      </c>
    </row>
    <row r="92" spans="1:8" ht="18" customHeight="1">
      <c r="A92" s="43">
        <v>158</v>
      </c>
      <c r="B92" s="26" t="s">
        <v>46</v>
      </c>
      <c r="C92" s="74">
        <v>150</v>
      </c>
      <c r="D92" s="90">
        <v>35.5</v>
      </c>
      <c r="E92" s="14">
        <v>12.65</v>
      </c>
      <c r="F92" s="19">
        <v>16.133333333333333</v>
      </c>
      <c r="G92" s="19">
        <v>15.06</v>
      </c>
      <c r="H92" s="15">
        <v>256.04</v>
      </c>
    </row>
    <row r="93" spans="1:8" s="8" customFormat="1" ht="18" customHeight="1">
      <c r="A93" s="43">
        <v>310</v>
      </c>
      <c r="B93" s="4" t="s">
        <v>29</v>
      </c>
      <c r="C93" s="45">
        <v>200</v>
      </c>
      <c r="D93" s="89">
        <v>8</v>
      </c>
      <c r="E93" s="22">
        <v>0.5</v>
      </c>
      <c r="F93" s="22">
        <v>0.1</v>
      </c>
      <c r="G93" s="22">
        <v>23.9</v>
      </c>
      <c r="H93" s="22">
        <v>98.5</v>
      </c>
    </row>
    <row r="94" spans="1:8" ht="18" customHeight="1">
      <c r="A94" s="46" t="s">
        <v>36</v>
      </c>
      <c r="B94" s="4" t="s">
        <v>4</v>
      </c>
      <c r="C94" s="45">
        <v>30</v>
      </c>
      <c r="D94" s="90">
        <v>3.54</v>
      </c>
      <c r="E94" s="2">
        <v>3.3000000000000003</v>
      </c>
      <c r="F94" s="2">
        <v>0.6</v>
      </c>
      <c r="G94" s="2">
        <v>16.7</v>
      </c>
      <c r="H94" s="2">
        <v>85.39999999999999</v>
      </c>
    </row>
    <row r="95" spans="1:8" ht="18" customHeight="1">
      <c r="A95" s="46" t="s">
        <v>66</v>
      </c>
      <c r="B95" s="14" t="s">
        <v>57</v>
      </c>
      <c r="C95" s="45">
        <v>70</v>
      </c>
      <c r="D95" s="21">
        <f>11-2.15</f>
        <v>8.85</v>
      </c>
      <c r="E95" s="21">
        <f>E147/30*70</f>
        <v>5.46</v>
      </c>
      <c r="F95" s="21">
        <f>F147/30*70</f>
        <v>5.95</v>
      </c>
      <c r="G95" s="21">
        <f>G147/30*70</f>
        <v>36.61</v>
      </c>
      <c r="H95" s="21">
        <f>H147/30*70</f>
        <v>224.7</v>
      </c>
    </row>
    <row r="96" spans="1:8" ht="18" customHeight="1">
      <c r="A96" s="45"/>
      <c r="B96" s="9" t="s">
        <v>21</v>
      </c>
      <c r="C96" s="87">
        <v>700</v>
      </c>
      <c r="D96" s="33">
        <f>SUM(D91:D95)</f>
        <v>74.17</v>
      </c>
      <c r="E96" s="33">
        <v>23.1</v>
      </c>
      <c r="F96" s="33">
        <v>23.703333333333333</v>
      </c>
      <c r="G96" s="33">
        <v>100.46</v>
      </c>
      <c r="H96" s="33">
        <v>707.57</v>
      </c>
    </row>
    <row r="97" spans="1:8" ht="18" customHeight="1">
      <c r="A97" s="45"/>
      <c r="B97" s="3" t="s">
        <v>8</v>
      </c>
      <c r="C97" s="48"/>
      <c r="D97" s="33"/>
      <c r="E97" s="33">
        <v>38.50160493827161</v>
      </c>
      <c r="F97" s="33">
        <v>39.548271604938265</v>
      </c>
      <c r="G97" s="33">
        <v>167.4569135802469</v>
      </c>
      <c r="H97" s="33">
        <v>1177.3700000000001</v>
      </c>
    </row>
    <row r="98" spans="1:8" ht="18" customHeight="1">
      <c r="A98" s="127" t="s">
        <v>41</v>
      </c>
      <c r="B98" s="128"/>
      <c r="C98" s="51"/>
      <c r="D98" s="23"/>
      <c r="E98" s="23"/>
      <c r="F98" s="23"/>
      <c r="G98" s="23"/>
      <c r="H98" s="23"/>
    </row>
    <row r="99" spans="1:8" ht="18" customHeight="1">
      <c r="A99" s="131" t="s">
        <v>9</v>
      </c>
      <c r="B99" s="131"/>
      <c r="C99" s="42"/>
      <c r="D99" s="34"/>
      <c r="E99" s="18"/>
      <c r="F99" s="18"/>
      <c r="G99" s="18"/>
      <c r="H99" s="18"/>
    </row>
    <row r="100" spans="1:8" ht="31.5">
      <c r="A100" s="43">
        <v>241</v>
      </c>
      <c r="B100" s="28" t="s">
        <v>69</v>
      </c>
      <c r="C100" s="80">
        <v>130</v>
      </c>
      <c r="D100" s="105">
        <f>41.2+0.7</f>
        <v>41.900000000000006</v>
      </c>
      <c r="E100" s="4">
        <v>11.6</v>
      </c>
      <c r="F100" s="4">
        <v>15.2</v>
      </c>
      <c r="G100" s="4">
        <v>32.67</v>
      </c>
      <c r="H100" s="4">
        <v>313.88</v>
      </c>
    </row>
    <row r="101" spans="1:8" ht="18" customHeight="1">
      <c r="A101" s="46" t="s">
        <v>35</v>
      </c>
      <c r="B101" s="4" t="s">
        <v>0</v>
      </c>
      <c r="C101" s="45">
        <v>30</v>
      </c>
      <c r="D101" s="103">
        <v>3.54</v>
      </c>
      <c r="E101" s="4">
        <v>2.37</v>
      </c>
      <c r="F101" s="4">
        <v>0.3</v>
      </c>
      <c r="G101" s="4">
        <v>14.49</v>
      </c>
      <c r="H101" s="4">
        <v>70.14</v>
      </c>
    </row>
    <row r="102" spans="1:8" ht="18" customHeight="1">
      <c r="A102" s="43">
        <v>307</v>
      </c>
      <c r="B102" s="26" t="s">
        <v>45</v>
      </c>
      <c r="C102" s="43">
        <v>200</v>
      </c>
      <c r="D102" s="103">
        <v>3.4</v>
      </c>
      <c r="E102" s="4">
        <v>0.1</v>
      </c>
      <c r="F102" s="4">
        <v>0</v>
      </c>
      <c r="G102" s="4">
        <v>15.2</v>
      </c>
      <c r="H102" s="68">
        <v>61</v>
      </c>
    </row>
    <row r="103" spans="1:8" ht="18" customHeight="1">
      <c r="A103" s="43" t="s">
        <v>34</v>
      </c>
      <c r="B103" s="4" t="s">
        <v>53</v>
      </c>
      <c r="C103" s="83">
        <v>140</v>
      </c>
      <c r="D103" s="4">
        <f>28.5-4.8+1.63</f>
        <v>25.33</v>
      </c>
      <c r="E103" s="17">
        <v>1.8225000000000005</v>
      </c>
      <c r="F103" s="17">
        <v>0.405</v>
      </c>
      <c r="G103" s="17">
        <v>4.6425</v>
      </c>
      <c r="H103" s="17">
        <v>29.51</v>
      </c>
    </row>
    <row r="104" spans="1:8" ht="37.5" customHeight="1">
      <c r="A104" s="45"/>
      <c r="B104" s="9" t="s">
        <v>21</v>
      </c>
      <c r="C104" s="92">
        <v>500</v>
      </c>
      <c r="D104" s="104">
        <f>SUM(D100:D103)</f>
        <v>74.17</v>
      </c>
      <c r="E104" s="93">
        <v>15.892499999999998</v>
      </c>
      <c r="F104" s="93">
        <v>15.905</v>
      </c>
      <c r="G104" s="93">
        <v>67.0025</v>
      </c>
      <c r="H104" s="93">
        <v>474.53</v>
      </c>
    </row>
    <row r="105" spans="1:8" ht="18" customHeight="1">
      <c r="A105" s="126" t="s">
        <v>10</v>
      </c>
      <c r="B105" s="126"/>
      <c r="C105" s="32"/>
      <c r="D105" s="34"/>
      <c r="E105" s="18"/>
      <c r="F105" s="18"/>
      <c r="G105" s="18"/>
      <c r="H105" s="18"/>
    </row>
    <row r="106" spans="1:8" ht="18" customHeight="1">
      <c r="A106" s="55">
        <v>55</v>
      </c>
      <c r="B106" s="14" t="s">
        <v>28</v>
      </c>
      <c r="C106" s="83">
        <v>230</v>
      </c>
      <c r="D106" s="39">
        <f>13.5+2.63</f>
        <v>16.13</v>
      </c>
      <c r="E106" s="19">
        <v>8.25</v>
      </c>
      <c r="F106" s="19">
        <v>6.699999999999999</v>
      </c>
      <c r="G106" s="19">
        <v>27.8</v>
      </c>
      <c r="H106" s="19">
        <v>204.5</v>
      </c>
    </row>
    <row r="107" spans="1:8" ht="18" customHeight="1">
      <c r="A107" s="55">
        <v>99</v>
      </c>
      <c r="B107" s="26" t="s">
        <v>52</v>
      </c>
      <c r="C107" s="74">
        <v>90</v>
      </c>
      <c r="D107" s="21">
        <v>32</v>
      </c>
      <c r="E107" s="14">
        <v>8</v>
      </c>
      <c r="F107" s="14">
        <v>8.2</v>
      </c>
      <c r="G107" s="14">
        <v>10.6</v>
      </c>
      <c r="H107" s="15">
        <v>148.2</v>
      </c>
    </row>
    <row r="108" spans="1:8" s="8" customFormat="1" ht="18" customHeight="1">
      <c r="A108" s="55">
        <v>146</v>
      </c>
      <c r="B108" s="4" t="s">
        <v>24</v>
      </c>
      <c r="C108" s="45">
        <v>150</v>
      </c>
      <c r="D108" s="39">
        <v>15</v>
      </c>
      <c r="E108" s="22">
        <v>4.1</v>
      </c>
      <c r="F108" s="22">
        <v>6.3</v>
      </c>
      <c r="G108" s="22">
        <v>34.2</v>
      </c>
      <c r="H108" s="22">
        <v>209.9</v>
      </c>
    </row>
    <row r="109" spans="1:8" s="8" customFormat="1" ht="18" customHeight="1">
      <c r="A109" s="55">
        <v>311</v>
      </c>
      <c r="B109" s="13" t="s">
        <v>25</v>
      </c>
      <c r="C109" s="43">
        <v>200</v>
      </c>
      <c r="D109" s="21">
        <v>7.5</v>
      </c>
      <c r="E109" s="22">
        <v>0.2</v>
      </c>
      <c r="F109" s="22">
        <v>0.1</v>
      </c>
      <c r="G109" s="22">
        <v>17.2</v>
      </c>
      <c r="H109" s="13">
        <v>70</v>
      </c>
    </row>
    <row r="110" spans="1:8" s="8" customFormat="1" ht="18" customHeight="1">
      <c r="A110" s="94" t="s">
        <v>36</v>
      </c>
      <c r="B110" s="4" t="s">
        <v>4</v>
      </c>
      <c r="C110" s="45">
        <v>30</v>
      </c>
      <c r="D110" s="39">
        <v>3.54</v>
      </c>
      <c r="E110" s="2">
        <v>1.98</v>
      </c>
      <c r="F110" s="50">
        <v>0.36</v>
      </c>
      <c r="G110" s="2">
        <v>10.02</v>
      </c>
      <c r="H110" s="2">
        <v>51.24</v>
      </c>
    </row>
    <row r="111" spans="1:8" ht="18" customHeight="1">
      <c r="A111" s="45"/>
      <c r="B111" s="86" t="s">
        <v>21</v>
      </c>
      <c r="C111" s="87">
        <v>700</v>
      </c>
      <c r="D111" s="95">
        <f>SUM(D106:D110)</f>
        <v>74.17</v>
      </c>
      <c r="E111" s="96">
        <v>22.53</v>
      </c>
      <c r="F111" s="96">
        <v>21.66</v>
      </c>
      <c r="G111" s="96">
        <v>99.82</v>
      </c>
      <c r="H111" s="96">
        <v>683.84</v>
      </c>
    </row>
    <row r="112" spans="1:8" ht="18" customHeight="1">
      <c r="A112" s="45"/>
      <c r="B112" s="3" t="s">
        <v>8</v>
      </c>
      <c r="C112" s="48"/>
      <c r="D112" s="33"/>
      <c r="E112" s="33">
        <v>38.4225</v>
      </c>
      <c r="F112" s="33">
        <v>37.565</v>
      </c>
      <c r="G112" s="33">
        <v>166.8225</v>
      </c>
      <c r="H112" s="33">
        <v>1158.37</v>
      </c>
    </row>
    <row r="113" spans="1:8" ht="18" customHeight="1">
      <c r="A113" s="127" t="s">
        <v>42</v>
      </c>
      <c r="B113" s="128"/>
      <c r="C113" s="51"/>
      <c r="D113" s="23"/>
      <c r="E113" s="23"/>
      <c r="F113" s="23"/>
      <c r="G113" s="23"/>
      <c r="H113" s="23"/>
    </row>
    <row r="114" spans="1:8" ht="18" customHeight="1">
      <c r="A114" s="131" t="s">
        <v>11</v>
      </c>
      <c r="B114" s="131"/>
      <c r="C114" s="42"/>
      <c r="D114" s="34"/>
      <c r="E114" s="10"/>
      <c r="F114" s="10"/>
      <c r="G114" s="10"/>
      <c r="H114" s="18"/>
    </row>
    <row r="115" spans="1:8" ht="33.75" customHeight="1">
      <c r="A115" s="43">
        <v>258</v>
      </c>
      <c r="B115" s="28" t="s">
        <v>72</v>
      </c>
      <c r="C115" s="45">
        <v>150</v>
      </c>
      <c r="D115" s="4">
        <v>46.17</v>
      </c>
      <c r="E115" s="99">
        <v>11.75</v>
      </c>
      <c r="F115" s="17">
        <v>15.3</v>
      </c>
      <c r="G115" s="17">
        <v>42.16</v>
      </c>
      <c r="H115" s="17">
        <v>353.34</v>
      </c>
    </row>
    <row r="116" spans="1:8" s="8" customFormat="1" ht="18" customHeight="1">
      <c r="A116" s="55">
        <v>227</v>
      </c>
      <c r="B116" s="26" t="s">
        <v>26</v>
      </c>
      <c r="C116" s="74">
        <v>200</v>
      </c>
      <c r="D116" s="21">
        <v>2.67</v>
      </c>
      <c r="E116" s="4">
        <v>0.1</v>
      </c>
      <c r="F116" s="4">
        <v>0</v>
      </c>
      <c r="G116" s="4">
        <v>20.2</v>
      </c>
      <c r="H116" s="4">
        <v>81.2</v>
      </c>
    </row>
    <row r="117" spans="1:8" ht="18" customHeight="1">
      <c r="A117" s="55">
        <v>300</v>
      </c>
      <c r="B117" s="4" t="s">
        <v>53</v>
      </c>
      <c r="C117" s="45">
        <v>150</v>
      </c>
      <c r="D117" s="4">
        <f>28.5-4.8+1.63</f>
        <v>25.33</v>
      </c>
      <c r="E117" s="4">
        <v>0.1</v>
      </c>
      <c r="F117" s="4">
        <v>0</v>
      </c>
      <c r="G117" s="4">
        <v>15.2</v>
      </c>
      <c r="H117" s="4">
        <v>61</v>
      </c>
    </row>
    <row r="118" spans="1:8" ht="18" customHeight="1">
      <c r="A118" s="45"/>
      <c r="B118" s="9" t="s">
        <v>21</v>
      </c>
      <c r="C118" s="48">
        <v>500</v>
      </c>
      <c r="D118" s="6">
        <f>SUM(D115:D117)</f>
        <v>74.17</v>
      </c>
      <c r="E118" s="5">
        <v>17.55</v>
      </c>
      <c r="F118" s="5">
        <v>14.620000000000001</v>
      </c>
      <c r="G118" s="5">
        <v>68.11</v>
      </c>
      <c r="H118" s="5">
        <v>474.02</v>
      </c>
    </row>
    <row r="119" spans="1:8" ht="18" customHeight="1">
      <c r="A119" s="125" t="s">
        <v>10</v>
      </c>
      <c r="B119" s="126"/>
      <c r="C119" s="52"/>
      <c r="D119" s="34"/>
      <c r="E119" s="18"/>
      <c r="F119" s="18"/>
      <c r="G119" s="18"/>
      <c r="H119" s="18"/>
    </row>
    <row r="120" spans="1:8" ht="18" customHeight="1">
      <c r="A120" s="55">
        <v>65</v>
      </c>
      <c r="B120" s="20" t="s">
        <v>30</v>
      </c>
      <c r="C120" s="78">
        <v>250</v>
      </c>
      <c r="D120" s="21">
        <v>20.15</v>
      </c>
      <c r="E120" s="13">
        <v>7.3</v>
      </c>
      <c r="F120" s="13">
        <v>7.4</v>
      </c>
      <c r="G120" s="13">
        <v>30.8</v>
      </c>
      <c r="H120" s="13">
        <v>219</v>
      </c>
    </row>
    <row r="121" spans="1:8" ht="18" customHeight="1">
      <c r="A121" s="55">
        <v>96</v>
      </c>
      <c r="B121" s="1" t="s">
        <v>76</v>
      </c>
      <c r="C121" s="71">
        <v>50</v>
      </c>
      <c r="D121" s="89">
        <f>32.45+2.63</f>
        <v>35.080000000000005</v>
      </c>
      <c r="E121" s="16">
        <v>7.02</v>
      </c>
      <c r="F121" s="16">
        <v>7.340000000000001</v>
      </c>
      <c r="G121" s="16">
        <v>7.1</v>
      </c>
      <c r="H121" s="16">
        <v>122.54</v>
      </c>
    </row>
    <row r="122" spans="1:8" s="8" customFormat="1" ht="18" customHeight="1">
      <c r="A122" s="77" t="s">
        <v>37</v>
      </c>
      <c r="B122" s="4" t="s">
        <v>22</v>
      </c>
      <c r="C122" s="45">
        <v>170</v>
      </c>
      <c r="D122" s="21">
        <v>12</v>
      </c>
      <c r="E122" s="21">
        <v>6.482666666666668</v>
      </c>
      <c r="F122" s="21">
        <v>9.248000000000001</v>
      </c>
      <c r="G122" s="21">
        <v>34.408</v>
      </c>
      <c r="H122" s="21">
        <v>246.79466666666667</v>
      </c>
    </row>
    <row r="123" spans="1:8" s="8" customFormat="1" ht="18" customHeight="1">
      <c r="A123" s="55">
        <v>319</v>
      </c>
      <c r="B123" s="13" t="s">
        <v>54</v>
      </c>
      <c r="C123" s="74">
        <v>200</v>
      </c>
      <c r="D123" s="89">
        <v>3.4</v>
      </c>
      <c r="E123" s="4">
        <v>0.1</v>
      </c>
      <c r="F123" s="4">
        <v>0</v>
      </c>
      <c r="G123" s="4">
        <v>15.2</v>
      </c>
      <c r="H123" s="68">
        <v>61</v>
      </c>
    </row>
    <row r="124" spans="1:8" ht="18" customHeight="1">
      <c r="A124" s="77" t="s">
        <v>36</v>
      </c>
      <c r="B124" s="4" t="s">
        <v>4</v>
      </c>
      <c r="C124" s="45">
        <v>30</v>
      </c>
      <c r="D124" s="39">
        <v>3.54</v>
      </c>
      <c r="E124" s="2">
        <v>1.98</v>
      </c>
      <c r="F124" s="50">
        <v>0.36</v>
      </c>
      <c r="G124" s="2">
        <v>10.02</v>
      </c>
      <c r="H124" s="2">
        <v>51.24</v>
      </c>
    </row>
    <row r="125" spans="1:8" ht="18" customHeight="1">
      <c r="A125" s="98"/>
      <c r="B125" s="9" t="s">
        <v>21</v>
      </c>
      <c r="C125" s="48">
        <f>SUM(C120:C124)</f>
        <v>700</v>
      </c>
      <c r="D125" s="33">
        <f>SUM(D120:D124)</f>
        <v>74.17000000000002</v>
      </c>
      <c r="E125" s="5">
        <v>23.8</v>
      </c>
      <c r="F125" s="5">
        <v>23.7</v>
      </c>
      <c r="G125" s="5">
        <v>100.49999999999999</v>
      </c>
      <c r="H125" s="5">
        <v>709.04</v>
      </c>
    </row>
    <row r="126" spans="1:8" ht="18" customHeight="1">
      <c r="A126" s="45"/>
      <c r="B126" s="3" t="s">
        <v>8</v>
      </c>
      <c r="C126" s="48"/>
      <c r="D126" s="33"/>
      <c r="E126" s="6">
        <v>41.35</v>
      </c>
      <c r="F126" s="6">
        <v>38.32</v>
      </c>
      <c r="G126" s="6">
        <v>168.60999999999999</v>
      </c>
      <c r="H126" s="6">
        <v>1183.06</v>
      </c>
    </row>
    <row r="127" spans="1:8" ht="18" customHeight="1">
      <c r="A127" s="125" t="s">
        <v>43</v>
      </c>
      <c r="B127" s="126"/>
      <c r="C127" s="32"/>
      <c r="D127" s="31"/>
      <c r="E127" s="23"/>
      <c r="F127" s="23"/>
      <c r="G127" s="23"/>
      <c r="H127" s="31"/>
    </row>
    <row r="128" spans="1:8" ht="18" customHeight="1">
      <c r="A128" s="125" t="s">
        <v>11</v>
      </c>
      <c r="B128" s="126"/>
      <c r="C128" s="52"/>
      <c r="D128" s="33"/>
      <c r="E128" s="3"/>
      <c r="F128" s="3"/>
      <c r="G128" s="3"/>
      <c r="H128" s="3"/>
    </row>
    <row r="129" spans="1:8" ht="18" customHeight="1">
      <c r="A129" s="55">
        <v>258</v>
      </c>
      <c r="B129" s="4" t="s">
        <v>79</v>
      </c>
      <c r="C129" s="45">
        <v>250</v>
      </c>
      <c r="D129" s="90">
        <v>46.04276000000001</v>
      </c>
      <c r="E129" s="17">
        <v>11.75</v>
      </c>
      <c r="F129" s="17">
        <v>15.3</v>
      </c>
      <c r="G129" s="17">
        <v>52.16</v>
      </c>
      <c r="H129" s="17">
        <v>393.34</v>
      </c>
    </row>
    <row r="130" spans="1:8" s="8" customFormat="1" ht="18" customHeight="1">
      <c r="A130" s="55">
        <v>307</v>
      </c>
      <c r="B130" s="2" t="s">
        <v>26</v>
      </c>
      <c r="C130" s="85">
        <v>200</v>
      </c>
      <c r="D130" s="21">
        <v>2.5</v>
      </c>
      <c r="E130" s="4">
        <v>0.1</v>
      </c>
      <c r="F130" s="4">
        <v>0</v>
      </c>
      <c r="G130" s="4">
        <v>20.2</v>
      </c>
      <c r="H130" s="4">
        <v>81.2</v>
      </c>
    </row>
    <row r="131" spans="1:8" ht="18" customHeight="1">
      <c r="A131" s="77" t="s">
        <v>68</v>
      </c>
      <c r="B131" s="4" t="s">
        <v>77</v>
      </c>
      <c r="C131" s="45">
        <v>50</v>
      </c>
      <c r="D131" s="90">
        <f>22.1+2.63+0.9</f>
        <v>25.63</v>
      </c>
      <c r="E131" s="17">
        <v>1.8225000000000005</v>
      </c>
      <c r="F131" s="17">
        <v>0.405</v>
      </c>
      <c r="G131" s="17">
        <v>4.6425</v>
      </c>
      <c r="H131" s="17">
        <v>29.51</v>
      </c>
    </row>
    <row r="132" spans="1:8" ht="18" customHeight="1">
      <c r="A132" s="45"/>
      <c r="B132" s="9" t="s">
        <v>21</v>
      </c>
      <c r="C132" s="48">
        <f aca="true" t="shared" si="0" ref="C132:H132">SUM(C129:C131)</f>
        <v>500</v>
      </c>
      <c r="D132" s="33">
        <f t="shared" si="0"/>
        <v>74.17276000000001</v>
      </c>
      <c r="E132" s="6">
        <f t="shared" si="0"/>
        <v>13.6725</v>
      </c>
      <c r="F132" s="6">
        <f t="shared" si="0"/>
        <v>15.705</v>
      </c>
      <c r="G132" s="6">
        <f t="shared" si="0"/>
        <v>77.0025</v>
      </c>
      <c r="H132" s="6">
        <f t="shared" si="0"/>
        <v>504.04999999999995</v>
      </c>
    </row>
    <row r="133" spans="1:8" ht="18" customHeight="1">
      <c r="A133" s="47"/>
      <c r="B133" s="29"/>
      <c r="C133" s="54"/>
      <c r="D133" s="34"/>
      <c r="E133" s="10"/>
      <c r="F133" s="10"/>
      <c r="G133" s="10"/>
      <c r="H133" s="10"/>
    </row>
    <row r="134" spans="1:8" ht="18" customHeight="1">
      <c r="A134" s="131" t="s">
        <v>10</v>
      </c>
      <c r="B134" s="131"/>
      <c r="C134" s="42"/>
      <c r="D134" s="34"/>
      <c r="E134" s="18"/>
      <c r="F134" s="18"/>
      <c r="G134" s="18"/>
      <c r="H134" s="18"/>
    </row>
    <row r="135" spans="1:8" ht="18" customHeight="1">
      <c r="A135" s="43">
        <v>62</v>
      </c>
      <c r="B135" s="20" t="s">
        <v>78</v>
      </c>
      <c r="C135" s="83">
        <v>250</v>
      </c>
      <c r="D135" s="21">
        <v>20</v>
      </c>
      <c r="E135" s="16">
        <v>5.8</v>
      </c>
      <c r="F135" s="16">
        <v>4.3</v>
      </c>
      <c r="G135" s="16">
        <v>27.8</v>
      </c>
      <c r="H135" s="4">
        <v>173.1</v>
      </c>
    </row>
    <row r="136" spans="1:8" ht="18" customHeight="1">
      <c r="A136" s="55">
        <v>110</v>
      </c>
      <c r="B136" s="56" t="s">
        <v>71</v>
      </c>
      <c r="C136" s="74">
        <v>100</v>
      </c>
      <c r="D136" s="97">
        <f>35.72-0.49</f>
        <v>35.23</v>
      </c>
      <c r="E136" s="30">
        <v>8.354545454545452</v>
      </c>
      <c r="F136" s="30">
        <v>8.27</v>
      </c>
      <c r="G136" s="30">
        <v>12</v>
      </c>
      <c r="H136" s="30">
        <v>155.85</v>
      </c>
    </row>
    <row r="137" spans="1:8" ht="18" customHeight="1">
      <c r="A137" s="55">
        <v>158</v>
      </c>
      <c r="B137" s="28" t="s">
        <v>47</v>
      </c>
      <c r="C137" s="80">
        <v>150</v>
      </c>
      <c r="D137" s="89">
        <v>12</v>
      </c>
      <c r="E137" s="14">
        <v>9.22</v>
      </c>
      <c r="F137" s="14">
        <v>8.16</v>
      </c>
      <c r="G137" s="14">
        <v>18.36</v>
      </c>
      <c r="H137" s="14">
        <v>183.76</v>
      </c>
    </row>
    <row r="138" spans="1:8" ht="18" customHeight="1">
      <c r="A138" s="55">
        <v>319</v>
      </c>
      <c r="B138" s="13" t="s">
        <v>54</v>
      </c>
      <c r="C138" s="43">
        <v>200</v>
      </c>
      <c r="D138" s="89">
        <v>3.4</v>
      </c>
      <c r="E138" s="22">
        <v>0.7</v>
      </c>
      <c r="F138" s="22">
        <v>0.3</v>
      </c>
      <c r="G138" s="22">
        <v>29</v>
      </c>
      <c r="H138" s="13">
        <v>121.5</v>
      </c>
    </row>
    <row r="139" spans="1:8" ht="18" customHeight="1">
      <c r="A139" s="77" t="s">
        <v>36</v>
      </c>
      <c r="B139" s="4" t="s">
        <v>4</v>
      </c>
      <c r="C139" s="45">
        <v>30</v>
      </c>
      <c r="D139" s="90">
        <v>3.54</v>
      </c>
      <c r="E139" s="2">
        <v>3.3000000000000003</v>
      </c>
      <c r="F139" s="50">
        <v>0.6</v>
      </c>
      <c r="G139" s="2">
        <v>16.7</v>
      </c>
      <c r="H139" s="2">
        <v>85.39999999999999</v>
      </c>
    </row>
    <row r="140" spans="1:8" ht="18" customHeight="1">
      <c r="A140" s="43"/>
      <c r="B140" s="86" t="s">
        <v>21</v>
      </c>
      <c r="C140" s="87">
        <f aca="true" t="shared" si="1" ref="C140:H140">SUM(C135:C139)</f>
        <v>730</v>
      </c>
      <c r="D140" s="33">
        <f t="shared" si="1"/>
        <v>74.17</v>
      </c>
      <c r="E140" s="5">
        <f t="shared" si="1"/>
        <v>27.374545454545455</v>
      </c>
      <c r="F140" s="5">
        <f t="shared" si="1"/>
        <v>21.630000000000003</v>
      </c>
      <c r="G140" s="5">
        <f t="shared" si="1"/>
        <v>103.86</v>
      </c>
      <c r="H140" s="5">
        <f t="shared" si="1"/>
        <v>719.61</v>
      </c>
    </row>
    <row r="141" spans="1:8" ht="18" customHeight="1">
      <c r="A141" s="43"/>
      <c r="B141" s="9"/>
      <c r="C141" s="48"/>
      <c r="D141" s="33"/>
      <c r="E141" s="5">
        <f>E132+E140</f>
        <v>41.047045454545454</v>
      </c>
      <c r="F141" s="5">
        <f>F132+F140</f>
        <v>37.335</v>
      </c>
      <c r="G141" s="5">
        <f>G132+G140</f>
        <v>180.8625</v>
      </c>
      <c r="H141" s="5">
        <f>H132+H140</f>
        <v>1223.6599999999999</v>
      </c>
    </row>
    <row r="142" spans="1:8" ht="18" customHeight="1">
      <c r="A142" s="127" t="s">
        <v>44</v>
      </c>
      <c r="B142" s="128"/>
      <c r="C142" s="51"/>
      <c r="D142" s="23"/>
      <c r="E142" s="23"/>
      <c r="F142" s="23"/>
      <c r="G142" s="23"/>
      <c r="H142" s="23"/>
    </row>
    <row r="143" spans="1:8" ht="18" customHeight="1">
      <c r="A143" s="131" t="s">
        <v>11</v>
      </c>
      <c r="B143" s="131"/>
      <c r="C143" s="42"/>
      <c r="D143" s="34"/>
      <c r="E143" s="18"/>
      <c r="F143" s="18"/>
      <c r="G143" s="18"/>
      <c r="H143" s="18"/>
    </row>
    <row r="144" spans="1:8" ht="18" customHeight="1">
      <c r="A144" s="77" t="s">
        <v>37</v>
      </c>
      <c r="B144" s="56" t="s">
        <v>51</v>
      </c>
      <c r="C144" s="74">
        <v>150</v>
      </c>
      <c r="D144" s="90">
        <v>17.5</v>
      </c>
      <c r="E144" s="14">
        <v>2.6</v>
      </c>
      <c r="F144" s="14">
        <v>6.8</v>
      </c>
      <c r="G144" s="14">
        <v>10.3</v>
      </c>
      <c r="H144" s="15">
        <v>112.8</v>
      </c>
    </row>
    <row r="145" spans="1:8" ht="18" customHeight="1">
      <c r="A145" s="55">
        <v>136</v>
      </c>
      <c r="B145" s="56" t="s">
        <v>73</v>
      </c>
      <c r="C145" s="74">
        <v>90</v>
      </c>
      <c r="D145" s="90">
        <v>28</v>
      </c>
      <c r="E145" s="21">
        <v>8.5</v>
      </c>
      <c r="F145" s="21">
        <v>7.300000000000001</v>
      </c>
      <c r="G145" s="21">
        <v>8.9</v>
      </c>
      <c r="H145" s="21">
        <v>135.3</v>
      </c>
    </row>
    <row r="146" spans="1:8" ht="18" customHeight="1">
      <c r="A146" s="55">
        <v>307</v>
      </c>
      <c r="B146" s="26" t="s">
        <v>45</v>
      </c>
      <c r="C146" s="74">
        <v>200</v>
      </c>
      <c r="D146" s="89">
        <v>3.4</v>
      </c>
      <c r="E146" s="4">
        <v>0.1</v>
      </c>
      <c r="F146" s="4">
        <v>0</v>
      </c>
      <c r="G146" s="4">
        <v>15.2</v>
      </c>
      <c r="H146" s="68">
        <v>61</v>
      </c>
    </row>
    <row r="147" spans="1:8" ht="18" customHeight="1">
      <c r="A147" s="46" t="s">
        <v>66</v>
      </c>
      <c r="B147" s="28" t="s">
        <v>63</v>
      </c>
      <c r="C147" s="83">
        <v>30</v>
      </c>
      <c r="D147" s="21">
        <f>17+1.73</f>
        <v>18.73</v>
      </c>
      <c r="E147" s="2">
        <v>2.34</v>
      </c>
      <c r="F147" s="50">
        <v>2.5500000000000003</v>
      </c>
      <c r="G147" s="2">
        <v>15.690000000000001</v>
      </c>
      <c r="H147" s="2">
        <v>96.3</v>
      </c>
    </row>
    <row r="148" spans="1:8" ht="18" customHeight="1">
      <c r="A148" s="77" t="s">
        <v>35</v>
      </c>
      <c r="B148" s="4" t="s">
        <v>0</v>
      </c>
      <c r="C148" s="45">
        <v>30</v>
      </c>
      <c r="D148" s="89">
        <v>6.54</v>
      </c>
      <c r="E148" s="4">
        <v>2.37</v>
      </c>
      <c r="F148" s="4">
        <v>0.3</v>
      </c>
      <c r="G148" s="4">
        <v>14.49</v>
      </c>
      <c r="H148" s="4">
        <v>70.14</v>
      </c>
    </row>
    <row r="149" spans="1:8" ht="18" customHeight="1">
      <c r="A149" s="45"/>
      <c r="B149" s="86" t="s">
        <v>21</v>
      </c>
      <c r="C149" s="87">
        <v>500</v>
      </c>
      <c r="D149" s="6">
        <f>SUM(D144:D148)</f>
        <v>74.17</v>
      </c>
      <c r="E149" s="6">
        <f>SUM(E144:E148)</f>
        <v>15.91</v>
      </c>
      <c r="F149" s="6">
        <f>SUM(F144:F148)</f>
        <v>16.950000000000003</v>
      </c>
      <c r="G149" s="6">
        <f>SUM(G144:G148)</f>
        <v>64.58</v>
      </c>
      <c r="H149" s="6">
        <f>SUM(H144:H148)</f>
        <v>475.54</v>
      </c>
    </row>
    <row r="150" spans="1:8" ht="18" customHeight="1">
      <c r="A150" s="125" t="s">
        <v>10</v>
      </c>
      <c r="B150" s="126"/>
      <c r="C150" s="52"/>
      <c r="D150" s="34"/>
      <c r="E150" s="18"/>
      <c r="F150" s="18"/>
      <c r="G150" s="18"/>
      <c r="H150" s="18"/>
    </row>
    <row r="151" spans="1:8" ht="18" customHeight="1">
      <c r="A151" s="43">
        <v>58</v>
      </c>
      <c r="B151" s="25" t="s">
        <v>38</v>
      </c>
      <c r="C151" s="73">
        <v>250</v>
      </c>
      <c r="D151" s="39">
        <f>17.5+2.63</f>
        <v>20.13</v>
      </c>
      <c r="E151" s="14">
        <v>6.58</v>
      </c>
      <c r="F151" s="14">
        <v>7.2</v>
      </c>
      <c r="G151" s="14">
        <v>29.8</v>
      </c>
      <c r="H151" s="14">
        <v>210.32</v>
      </c>
    </row>
    <row r="152" spans="1:8" ht="18" customHeight="1">
      <c r="A152" s="55">
        <v>110</v>
      </c>
      <c r="B152" s="56" t="s">
        <v>59</v>
      </c>
      <c r="C152" s="74">
        <v>45</v>
      </c>
      <c r="D152" s="36">
        <f>31-0.5</f>
        <v>30.5</v>
      </c>
      <c r="E152" s="30">
        <v>7.666666666666668</v>
      </c>
      <c r="F152" s="30">
        <v>11.222222222222221</v>
      </c>
      <c r="G152" s="30">
        <v>9.666666666666666</v>
      </c>
      <c r="H152" s="30">
        <v>170.33333333333334</v>
      </c>
    </row>
    <row r="153" spans="1:8" ht="18" customHeight="1">
      <c r="A153" s="43">
        <v>183</v>
      </c>
      <c r="B153" s="1" t="s">
        <v>20</v>
      </c>
      <c r="C153" s="71">
        <v>150</v>
      </c>
      <c r="D153" s="21">
        <v>12</v>
      </c>
      <c r="E153" s="14">
        <v>10.6</v>
      </c>
      <c r="F153" s="14">
        <v>6.8</v>
      </c>
      <c r="G153" s="14">
        <v>25.3</v>
      </c>
      <c r="H153" s="15">
        <v>204.8</v>
      </c>
    </row>
    <row r="154" spans="1:8" ht="18" customHeight="1">
      <c r="A154" s="43">
        <v>310</v>
      </c>
      <c r="B154" s="4" t="s">
        <v>29</v>
      </c>
      <c r="C154" s="45">
        <v>200</v>
      </c>
      <c r="D154" s="21">
        <v>8</v>
      </c>
      <c r="E154" s="22">
        <v>0.5</v>
      </c>
      <c r="F154" s="22">
        <v>0.1</v>
      </c>
      <c r="G154" s="22">
        <v>23.9</v>
      </c>
      <c r="H154" s="22">
        <v>98.5</v>
      </c>
    </row>
    <row r="155" spans="1:8" ht="15.75">
      <c r="A155" s="46" t="s">
        <v>36</v>
      </c>
      <c r="B155" s="4" t="s">
        <v>4</v>
      </c>
      <c r="C155" s="75">
        <v>60</v>
      </c>
      <c r="D155" s="39">
        <v>3.54</v>
      </c>
      <c r="E155" s="2">
        <v>1.98</v>
      </c>
      <c r="F155" s="50">
        <v>0.36</v>
      </c>
      <c r="G155" s="2">
        <v>10.02</v>
      </c>
      <c r="H155" s="2">
        <v>51.24</v>
      </c>
    </row>
    <row r="156" spans="1:8" ht="15.75">
      <c r="A156" s="45"/>
      <c r="B156" s="9" t="s">
        <v>21</v>
      </c>
      <c r="C156" s="48">
        <f aca="true" t="shared" si="2" ref="C156:H156">SUM(C151:C155)</f>
        <v>705</v>
      </c>
      <c r="D156" s="70">
        <f t="shared" si="2"/>
        <v>74.17</v>
      </c>
      <c r="E156" s="69">
        <f t="shared" si="2"/>
        <v>27.326666666666668</v>
      </c>
      <c r="F156" s="69">
        <f t="shared" si="2"/>
        <v>25.682222222222222</v>
      </c>
      <c r="G156" s="69">
        <f t="shared" si="2"/>
        <v>98.68666666666665</v>
      </c>
      <c r="H156" s="69">
        <f t="shared" si="2"/>
        <v>735.1933333333334</v>
      </c>
    </row>
    <row r="157" spans="1:8" ht="15.75">
      <c r="A157" s="45"/>
      <c r="B157" s="12" t="s">
        <v>8</v>
      </c>
      <c r="C157" s="48"/>
      <c r="D157" s="33"/>
      <c r="E157" s="6">
        <v>36.59666666666667</v>
      </c>
      <c r="F157" s="6">
        <v>44.68222222222222</v>
      </c>
      <c r="G157" s="6">
        <v>160.27666666666667</v>
      </c>
      <c r="H157" s="6">
        <v>1189.6333333333332</v>
      </c>
    </row>
    <row r="158" spans="1:8" ht="15.75">
      <c r="A158" s="60"/>
      <c r="B158" s="125" t="s">
        <v>39</v>
      </c>
      <c r="C158" s="133"/>
      <c r="D158" s="6"/>
      <c r="E158" s="6">
        <v>379.0005117413451</v>
      </c>
      <c r="F158" s="6">
        <v>396.61530389363725</v>
      </c>
      <c r="G158" s="6">
        <v>1644.9358143399809</v>
      </c>
      <c r="H158" s="6">
        <v>11658.44111111111</v>
      </c>
    </row>
    <row r="159" spans="1:8" ht="15.75">
      <c r="A159" s="60"/>
      <c r="B159" s="134" t="s">
        <v>40</v>
      </c>
      <c r="C159" s="135"/>
      <c r="D159" s="61"/>
      <c r="E159" s="6">
        <v>37.90005117413451</v>
      </c>
      <c r="F159" s="6">
        <v>39.661530389363726</v>
      </c>
      <c r="G159" s="6">
        <v>164.4935814339981</v>
      </c>
      <c r="H159" s="6">
        <v>1165.844111111111</v>
      </c>
    </row>
  </sheetData>
  <sheetProtection/>
  <mergeCells count="42">
    <mergeCell ref="A45:B45"/>
    <mergeCell ref="A54:B54"/>
    <mergeCell ref="A60:B60"/>
    <mergeCell ref="A143:B143"/>
    <mergeCell ref="A76:B76"/>
    <mergeCell ref="A85:B85"/>
    <mergeCell ref="A90:B90"/>
    <mergeCell ref="A150:B150"/>
    <mergeCell ref="A99:B99"/>
    <mergeCell ref="A105:B105"/>
    <mergeCell ref="A114:B114"/>
    <mergeCell ref="A119:B119"/>
    <mergeCell ref="A128:B128"/>
    <mergeCell ref="A134:B134"/>
    <mergeCell ref="A127:B127"/>
    <mergeCell ref="B158:C158"/>
    <mergeCell ref="B159:C159"/>
    <mergeCell ref="A9:B9"/>
    <mergeCell ref="A14:B14"/>
    <mergeCell ref="A24:B24"/>
    <mergeCell ref="A31:B31"/>
    <mergeCell ref="A40:B40"/>
    <mergeCell ref="A98:B98"/>
    <mergeCell ref="A68:B68"/>
    <mergeCell ref="A69:B69"/>
    <mergeCell ref="H3:H7"/>
    <mergeCell ref="A8:B8"/>
    <mergeCell ref="A23:B23"/>
    <mergeCell ref="A39:B39"/>
    <mergeCell ref="A53:B53"/>
    <mergeCell ref="A142:B142"/>
    <mergeCell ref="E3:G4"/>
    <mergeCell ref="E5:E7"/>
    <mergeCell ref="A84:B84"/>
    <mergeCell ref="A113:B113"/>
    <mergeCell ref="B1:G2"/>
    <mergeCell ref="A3:A7"/>
    <mergeCell ref="B3:B7"/>
    <mergeCell ref="C3:C7"/>
    <mergeCell ref="D3:D7"/>
    <mergeCell ref="F5:F7"/>
    <mergeCell ref="G5:G7"/>
  </mergeCells>
  <printOptions/>
  <pageMargins left="0.1968503937007874" right="0" top="0.35433070866141736" bottom="0.5511811023622047" header="0.31496062992125984" footer="0.31496062992125984"/>
  <pageSetup horizontalDpi="600" verticalDpi="600" orientation="landscape" paperSize="9" r:id="rId1"/>
  <rowBreaks count="9" manualBreakCount="9">
    <brk id="22" max="255" man="1"/>
    <brk id="38" max="255" man="1"/>
    <brk id="52" max="255" man="1"/>
    <brk id="67" max="255" man="1"/>
    <brk id="83" max="255" man="1"/>
    <brk id="97" max="255" man="1"/>
    <brk id="112" max="255" man="1"/>
    <brk id="126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</dc:creator>
  <cp:keywords/>
  <dc:description/>
  <cp:lastModifiedBy>КузьминоваАВ</cp:lastModifiedBy>
  <cp:lastPrinted>2023-12-13T12:26:30Z</cp:lastPrinted>
  <dcterms:created xsi:type="dcterms:W3CDTF">2017-07-26T06:10:42Z</dcterms:created>
  <dcterms:modified xsi:type="dcterms:W3CDTF">2024-01-22T09:45:29Z</dcterms:modified>
  <cp:category/>
  <cp:version/>
  <cp:contentType/>
  <cp:contentStatus/>
</cp:coreProperties>
</file>